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4\Final\"/>
    </mc:Choice>
  </mc:AlternateContent>
  <xr:revisionPtr revIDLastSave="0" documentId="8_{4E5F0A30-859B-4D24-BFAC-4A8D96305A7F}" xr6:coauthVersionLast="47" xr6:coauthVersionMax="47" xr10:uidLastSave="{00000000-0000-0000-0000-000000000000}"/>
  <bookViews>
    <workbookView xWindow="28680" yWindow="-120" windowWidth="29040" windowHeight="15720" xr2:uid="{60293053-5362-471A-A4A5-82AE3C40FA50}"/>
  </bookViews>
  <sheets>
    <sheet name="Operating" sheetId="1" r:id="rId1"/>
  </sheets>
  <definedNames>
    <definedName name="_xlnm.Print_Area" localSheetId="0">Operating!$A$1:$W$358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37" i="1" l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F337" i="1"/>
  <c r="E337" i="1"/>
  <c r="G337" i="1" s="1"/>
  <c r="D337" i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F336" i="1"/>
  <c r="E336" i="1"/>
  <c r="G336" i="1" s="1"/>
  <c r="D336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F335" i="1"/>
  <c r="E335" i="1"/>
  <c r="G335" i="1" s="1"/>
  <c r="D335" i="1"/>
  <c r="G334" i="1"/>
  <c r="G333" i="1"/>
  <c r="G332" i="1"/>
  <c r="G331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F330" i="1"/>
  <c r="E330" i="1"/>
  <c r="G330" i="1" s="1"/>
  <c r="D330" i="1"/>
  <c r="G329" i="1"/>
  <c r="G328" i="1"/>
  <c r="G327" i="1"/>
  <c r="G326" i="1"/>
  <c r="G325" i="1"/>
  <c r="G324" i="1"/>
  <c r="G323" i="1"/>
  <c r="G322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F321" i="1"/>
  <c r="G321" i="1" s="1"/>
  <c r="E321" i="1"/>
  <c r="D321" i="1"/>
  <c r="G320" i="1"/>
  <c r="G319" i="1"/>
  <c r="G318" i="1"/>
  <c r="G317" i="1"/>
  <c r="G316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F315" i="1"/>
  <c r="E315" i="1"/>
  <c r="G315" i="1" s="1"/>
  <c r="D315" i="1"/>
  <c r="G314" i="1"/>
  <c r="G313" i="1"/>
  <c r="G312" i="1"/>
  <c r="G311" i="1"/>
  <c r="G310" i="1"/>
  <c r="G309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G307" i="1"/>
  <c r="G306" i="1"/>
  <c r="G305" i="1"/>
  <c r="G304" i="1"/>
  <c r="G303" i="1"/>
  <c r="G302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G300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F297" i="1"/>
  <c r="G297" i="1" s="1"/>
  <c r="E297" i="1"/>
  <c r="D297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F296" i="1"/>
  <c r="E296" i="1"/>
  <c r="G296" i="1" s="1"/>
  <c r="D296" i="1"/>
  <c r="G295" i="1"/>
  <c r="G294" i="1"/>
  <c r="G293" i="1"/>
  <c r="G292" i="1"/>
  <c r="G291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G289" i="1"/>
  <c r="G288" i="1"/>
  <c r="G287" i="1"/>
  <c r="G286" i="1"/>
  <c r="G285" i="1"/>
  <c r="G284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F283" i="1"/>
  <c r="E283" i="1"/>
  <c r="G283" i="1" s="1"/>
  <c r="D283" i="1"/>
  <c r="G282" i="1"/>
  <c r="G281" i="1"/>
  <c r="G280" i="1"/>
  <c r="G279" i="1"/>
  <c r="G278" i="1"/>
  <c r="G277" i="1"/>
  <c r="G276" i="1"/>
  <c r="G275" i="1"/>
  <c r="G274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F273" i="1"/>
  <c r="G273" i="1" s="1"/>
  <c r="E273" i="1"/>
  <c r="D273" i="1"/>
  <c r="G272" i="1"/>
  <c r="G271" i="1"/>
  <c r="G270" i="1"/>
  <c r="G269" i="1"/>
  <c r="G268" i="1"/>
  <c r="G267" i="1"/>
  <c r="G266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F265" i="1"/>
  <c r="E265" i="1"/>
  <c r="G265" i="1" s="1"/>
  <c r="D265" i="1"/>
  <c r="G264" i="1"/>
  <c r="G263" i="1"/>
  <c r="G262" i="1"/>
  <c r="G261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F257" i="1"/>
  <c r="E257" i="1"/>
  <c r="G257" i="1" s="1"/>
  <c r="D257" i="1"/>
  <c r="G256" i="1"/>
  <c r="G255" i="1"/>
  <c r="G254" i="1"/>
  <c r="G253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G251" i="1"/>
  <c r="G250" i="1"/>
  <c r="G249" i="1"/>
  <c r="G248" i="1"/>
  <c r="G247" i="1"/>
  <c r="G246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G244" i="1"/>
  <c r="G243" i="1"/>
  <c r="G242" i="1"/>
  <c r="G241" i="1"/>
  <c r="G240" i="1"/>
  <c r="G239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F238" i="1"/>
  <c r="E238" i="1"/>
  <c r="G238" i="1" s="1"/>
  <c r="D238" i="1"/>
  <c r="G237" i="1"/>
  <c r="G236" i="1"/>
  <c r="G235" i="1"/>
  <c r="G234" i="1"/>
  <c r="G233" i="1"/>
  <c r="G232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F229" i="1"/>
  <c r="E229" i="1"/>
  <c r="G229" i="1" s="1"/>
  <c r="D229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F228" i="1"/>
  <c r="E228" i="1"/>
  <c r="G228" i="1" s="1"/>
  <c r="D228" i="1"/>
  <c r="G227" i="1"/>
  <c r="G226" i="1"/>
  <c r="G225" i="1"/>
  <c r="G224" i="1"/>
  <c r="G223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F222" i="1"/>
  <c r="E222" i="1"/>
  <c r="G222" i="1" s="1"/>
  <c r="D222" i="1"/>
  <c r="G221" i="1"/>
  <c r="G220" i="1"/>
  <c r="G219" i="1"/>
  <c r="G218" i="1"/>
  <c r="G217" i="1"/>
  <c r="G216" i="1"/>
  <c r="G215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F214" i="1"/>
  <c r="E214" i="1"/>
  <c r="G214" i="1" s="1"/>
  <c r="D214" i="1"/>
  <c r="G213" i="1"/>
  <c r="G212" i="1"/>
  <c r="G211" i="1"/>
  <c r="G210" i="1"/>
  <c r="G209" i="1"/>
  <c r="G208" i="1"/>
  <c r="G207" i="1"/>
  <c r="G206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F203" i="1"/>
  <c r="E203" i="1"/>
  <c r="G203" i="1" s="1"/>
  <c r="D203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G201" i="1"/>
  <c r="G200" i="1"/>
  <c r="G199" i="1"/>
  <c r="G198" i="1"/>
  <c r="G197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F196" i="1"/>
  <c r="G196" i="1" s="1"/>
  <c r="E196" i="1"/>
  <c r="D196" i="1"/>
  <c r="G195" i="1"/>
  <c r="G194" i="1"/>
  <c r="G193" i="1"/>
  <c r="G192" i="1"/>
  <c r="G191" i="1"/>
  <c r="G190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F189" i="1"/>
  <c r="E189" i="1"/>
  <c r="G189" i="1" s="1"/>
  <c r="D189" i="1"/>
  <c r="G188" i="1"/>
  <c r="G187" i="1"/>
  <c r="G186" i="1"/>
  <c r="G185" i="1"/>
  <c r="G184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F183" i="1"/>
  <c r="E183" i="1"/>
  <c r="G183" i="1" s="1"/>
  <c r="D183" i="1"/>
  <c r="G182" i="1"/>
  <c r="G181" i="1"/>
  <c r="G180" i="1"/>
  <c r="G179" i="1"/>
  <c r="G178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F177" i="1"/>
  <c r="E177" i="1"/>
  <c r="G177" i="1" s="1"/>
  <c r="D177" i="1"/>
  <c r="G176" i="1"/>
  <c r="G175" i="1"/>
  <c r="G174" i="1"/>
  <c r="G173" i="1"/>
  <c r="G172" i="1"/>
  <c r="G171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F168" i="1"/>
  <c r="E168" i="1"/>
  <c r="G168" i="1" s="1"/>
  <c r="D168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F167" i="1"/>
  <c r="G167" i="1" s="1"/>
  <c r="E167" i="1"/>
  <c r="D167" i="1"/>
  <c r="G166" i="1"/>
  <c r="G165" i="1"/>
  <c r="G164" i="1"/>
  <c r="G163" i="1"/>
  <c r="G162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F161" i="1"/>
  <c r="E161" i="1"/>
  <c r="G161" i="1" s="1"/>
  <c r="D161" i="1"/>
  <c r="G160" i="1"/>
  <c r="G159" i="1"/>
  <c r="G158" i="1"/>
  <c r="G157" i="1"/>
  <c r="G156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F155" i="1"/>
  <c r="G155" i="1" s="1"/>
  <c r="E155" i="1"/>
  <c r="D155" i="1"/>
  <c r="G154" i="1"/>
  <c r="G153" i="1"/>
  <c r="G152" i="1"/>
  <c r="G151" i="1"/>
  <c r="G150" i="1"/>
  <c r="G149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F148" i="1"/>
  <c r="G148" i="1" s="1"/>
  <c r="E148" i="1"/>
  <c r="D148" i="1"/>
  <c r="G147" i="1"/>
  <c r="G146" i="1"/>
  <c r="G145" i="1"/>
  <c r="G144" i="1"/>
  <c r="G143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F142" i="1"/>
  <c r="E142" i="1"/>
  <c r="G142" i="1" s="1"/>
  <c r="D142" i="1"/>
  <c r="G141" i="1"/>
  <c r="G140" i="1"/>
  <c r="G139" i="1"/>
  <c r="G138" i="1"/>
  <c r="G137" i="1"/>
  <c r="G136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F135" i="1"/>
  <c r="E135" i="1"/>
  <c r="G135" i="1" s="1"/>
  <c r="D135" i="1"/>
  <c r="G134" i="1"/>
  <c r="G133" i="1"/>
  <c r="G132" i="1"/>
  <c r="G131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F130" i="1"/>
  <c r="E130" i="1"/>
  <c r="G130" i="1" s="1"/>
  <c r="D130" i="1"/>
  <c r="G129" i="1"/>
  <c r="G128" i="1"/>
  <c r="G127" i="1"/>
  <c r="G126" i="1"/>
  <c r="G125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F124" i="1"/>
  <c r="G124" i="1" s="1"/>
  <c r="E124" i="1"/>
  <c r="D124" i="1"/>
  <c r="G123" i="1"/>
  <c r="G122" i="1"/>
  <c r="G121" i="1"/>
  <c r="G120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F119" i="1"/>
  <c r="E119" i="1"/>
  <c r="G119" i="1" s="1"/>
  <c r="D119" i="1"/>
  <c r="G118" i="1"/>
  <c r="G117" i="1"/>
  <c r="G116" i="1"/>
  <c r="G115" i="1"/>
  <c r="G114" i="1"/>
  <c r="G113" i="1"/>
  <c r="G112" i="1"/>
  <c r="G111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F110" i="1"/>
  <c r="E110" i="1"/>
  <c r="G110" i="1" s="1"/>
  <c r="D110" i="1"/>
  <c r="G109" i="1"/>
  <c r="G108" i="1"/>
  <c r="G107" i="1"/>
  <c r="G106" i="1"/>
  <c r="G105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G103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F100" i="1"/>
  <c r="G100" i="1" s="1"/>
  <c r="E100" i="1"/>
  <c r="D100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F99" i="1"/>
  <c r="E99" i="1"/>
  <c r="G99" i="1" s="1"/>
  <c r="D99" i="1"/>
  <c r="G98" i="1"/>
  <c r="G97" i="1"/>
  <c r="G96" i="1"/>
  <c r="G95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F94" i="1"/>
  <c r="G94" i="1" s="1"/>
  <c r="E94" i="1"/>
  <c r="D94" i="1"/>
  <c r="G93" i="1"/>
  <c r="G92" i="1"/>
  <c r="G91" i="1"/>
  <c r="G90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F89" i="1"/>
  <c r="E89" i="1"/>
  <c r="G89" i="1" s="1"/>
  <c r="D89" i="1"/>
  <c r="G88" i="1"/>
  <c r="G87" i="1"/>
  <c r="G86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F83" i="1"/>
  <c r="E83" i="1"/>
  <c r="G83" i="1" s="1"/>
  <c r="D83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G81" i="1"/>
  <c r="G80" i="1"/>
  <c r="G79" i="1"/>
  <c r="G78" i="1"/>
  <c r="G77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F76" i="1"/>
  <c r="E76" i="1"/>
  <c r="G76" i="1" s="1"/>
  <c r="D76" i="1"/>
  <c r="G75" i="1"/>
  <c r="G74" i="1"/>
  <c r="G73" i="1"/>
  <c r="G72" i="1"/>
  <c r="G71" i="1"/>
  <c r="G70" i="1"/>
  <c r="G69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F68" i="1"/>
  <c r="E68" i="1"/>
  <c r="G68" i="1" s="1"/>
  <c r="D68" i="1"/>
  <c r="G67" i="1"/>
  <c r="G66" i="1"/>
  <c r="G65" i="1"/>
  <c r="G64" i="1"/>
  <c r="G63" i="1"/>
  <c r="G62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G60" i="1"/>
  <c r="G59" i="1"/>
  <c r="G58" i="1"/>
  <c r="G57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F56" i="1"/>
  <c r="E56" i="1"/>
  <c r="G56" i="1" s="1"/>
  <c r="D56" i="1"/>
  <c r="G55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F52" i="1"/>
  <c r="E52" i="1"/>
  <c r="G52" i="1" s="1"/>
  <c r="D52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F51" i="1"/>
  <c r="G51" i="1" s="1"/>
  <c r="E51" i="1"/>
  <c r="D51" i="1"/>
  <c r="G50" i="1"/>
  <c r="G49" i="1"/>
  <c r="G48" i="1"/>
  <c r="G47" i="1"/>
  <c r="G46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F45" i="1"/>
  <c r="E45" i="1"/>
  <c r="G45" i="1" s="1"/>
  <c r="D45" i="1"/>
  <c r="G44" i="1"/>
  <c r="G43" i="1"/>
  <c r="G42" i="1"/>
  <c r="G41" i="1"/>
  <c r="G40" i="1"/>
  <c r="G39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G37" i="1"/>
  <c r="G36" i="1"/>
  <c r="G35" i="1"/>
  <c r="G34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F33" i="1"/>
  <c r="E33" i="1"/>
  <c r="G33" i="1" s="1"/>
  <c r="D33" i="1"/>
  <c r="G32" i="1"/>
  <c r="G31" i="1"/>
  <c r="G30" i="1"/>
  <c r="G29" i="1"/>
  <c r="G28" i="1"/>
  <c r="G27" i="1"/>
  <c r="G26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F25" i="1"/>
  <c r="E25" i="1"/>
  <c r="G25" i="1" s="1"/>
  <c r="D25" i="1"/>
  <c r="G24" i="1"/>
  <c r="G23" i="1"/>
  <c r="G22" i="1"/>
  <c r="G21" i="1"/>
  <c r="G20" i="1"/>
  <c r="G19" i="1"/>
  <c r="G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F17" i="1"/>
  <c r="E17" i="1"/>
  <c r="G17" i="1" s="1"/>
  <c r="D17" i="1"/>
  <c r="G16" i="1"/>
  <c r="G15" i="1"/>
  <c r="G14" i="1"/>
  <c r="G13" i="1"/>
  <c r="G12" i="1"/>
  <c r="G11" i="1"/>
  <c r="G10" i="1"/>
  <c r="G9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F8" i="1"/>
  <c r="E8" i="1"/>
  <c r="G8" i="1" s="1"/>
  <c r="D8" i="1"/>
  <c r="G7" i="1"/>
  <c r="G6" i="1"/>
</calcChain>
</file>

<file path=xl/sharedStrings.xml><?xml version="1.0" encoding="utf-8"?>
<sst xmlns="http://schemas.openxmlformats.org/spreadsheetml/2006/main" count="1001" uniqueCount="606">
  <si>
    <t/>
  </si>
  <si>
    <t>MONTHLY OPERATING REVENUE FOR THE 4th Quarter Ended 30 June 2025 (Preliminary results)</t>
  </si>
  <si>
    <t>R thousands</t>
  </si>
  <si>
    <t>Code</t>
  </si>
  <si>
    <t>Original Budget</t>
  </si>
  <si>
    <t>Adjusted Budget</t>
  </si>
  <si>
    <t>YTD      Actual</t>
  </si>
  <si>
    <t>%</t>
  </si>
  <si>
    <t>Month 1   July    Actual</t>
  </si>
  <si>
    <t>Month 2 August Actual</t>
  </si>
  <si>
    <t>Month 3 September Actual</t>
  </si>
  <si>
    <t>Quarter 1 July - Sept Actual</t>
  </si>
  <si>
    <t>Month 4 October Actual</t>
  </si>
  <si>
    <t>Month 5 November Actual</t>
  </si>
  <si>
    <t>Month 6 December Actual</t>
  </si>
  <si>
    <t>Quarter 2 Oct - Dec Actual</t>
  </si>
  <si>
    <t>Month 7 January Actual</t>
  </si>
  <si>
    <t>Month 8 February Actual</t>
  </si>
  <si>
    <t>Month 9 March Actual</t>
  </si>
  <si>
    <t>Quarter 3 Jan - March Actual</t>
  </si>
  <si>
    <t>Month 10 April Actual</t>
  </si>
  <si>
    <t>Month 11 May   Actual</t>
  </si>
  <si>
    <t>Month 12 June Actual</t>
  </si>
  <si>
    <t>Quarter 4 April - June Actual</t>
  </si>
  <si>
    <t xml:space="preserve"> 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</si>
  <si>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</si>
  <si>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</si>
  <si>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</si>
  <si>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</si>
  <si>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</si>
  <si>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</si>
  <si>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</si>
  <si>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</si>
  <si>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</si>
  <si>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</si>
  <si>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</si>
  <si>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</si>
  <si>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</si>
  <si>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</si>
  <si>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</si>
  <si>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</si>
  <si>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</si>
  <si>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</si>
  <si>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</si>
  <si>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</si>
  <si>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</si>
  <si>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</si>
  <si>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</si>
  <si>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</si>
  <si>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</si>
  <si>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</si>
  <si>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</si>
  <si>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</si>
  <si>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</si>
  <si>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</si>
  <si>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</si>
  <si>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</si>
  <si>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</si>
  <si>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</si>
  <si>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</si>
  <si>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</si>
  <si>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</si>
  <si>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</si>
  <si>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</si>
  <si>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</si>
  <si>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</si>
  <si>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</si>
  <si>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</si>
  <si>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</si>
  <si>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</si>
  <si>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</si>
  <si>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</si>
  <si>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</si>
  <si>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</si>
  <si>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</si>
  <si>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</si>
  <si>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</si>
  <si>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</si>
  <si>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</si>
  <si>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</si>
  <si>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</si>
  <si>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</si>
  <si>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</si>
  <si>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</si>
  <si>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</si>
  <si>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</si>
  <si>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</si>
  <si>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</si>
  <si>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</si>
  <si>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</si>
  <si>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</si>
  <si>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</si>
  <si>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</si>
  <si>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</si>
  <si>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</si>
  <si>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</si>
  <si>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</si>
  <si>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</si>
  <si>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</si>
  <si>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</si>
  <si>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</si>
  <si>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</si>
  <si>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</si>
  <si>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</si>
  <si>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</si>
  <si>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</si>
  <si>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</si>
  <si>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</si>
  <si>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</si>
  <si>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</si>
  <si>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</si>
  <si>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</si>
  <si>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</si>
  <si>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</si>
  <si>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</si>
  <si>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</si>
  <si>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</si>
  <si>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</si>
  <si>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</si>
  <si>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</si>
  <si>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</si>
  <si>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</si>
  <si>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</si>
  <si>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</si>
  <si>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</si>
  <si>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</si>
  <si>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</si>
  <si>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</si>
  <si>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</si>
  <si>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</si>
  <si>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</si>
  <si>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</si>
  <si>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</si>
  <si>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</si>
  <si>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</si>
  <si>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</si>
  <si>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</si>
  <si>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</si>
  <si>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</si>
  <si>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</si>
  <si>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</si>
  <si>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</si>
  <si>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</si>
  <si>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</si>
  <si>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</si>
  <si>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</si>
  <si>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</si>
  <si>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</si>
  <si>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</si>
  <si>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</si>
  <si>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</si>
  <si>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</si>
  <si>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</si>
  <si>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</si>
  <si>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</si>
  <si>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</si>
  <si>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</si>
  <si>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</si>
  <si>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</si>
  <si>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</si>
  <si>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</si>
  <si>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</si>
  <si>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</si>
  <si>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</si>
  <si>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</si>
  <si>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</si>
  <si>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</si>
  <si>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</si>
  <si>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</si>
  <si>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</si>
  <si>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</si>
  <si>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</si>
  <si>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</si>
  <si>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</si>
  <si>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</si>
  <si>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</si>
  <si>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</si>
  <si>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</si>
  <si>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</si>
  <si>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</si>
  <si>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</si>
  <si>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</si>
  <si>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</si>
  <si>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</si>
  <si>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</si>
  <si>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</si>
  <si>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</si>
  <si>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</si>
  <si>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</si>
  <si>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</si>
  <si>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</si>
  <si>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</si>
  <si>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</si>
  <si>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</si>
  <si>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</si>
  <si>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</si>
  <si>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</si>
  <si>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</si>
  <si>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</si>
  <si>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</si>
  <si>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</si>
  <si>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</si>
  <si>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</si>
  <si>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</si>
  <si>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</si>
  <si>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</si>
  <si>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</si>
  <si>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</si>
  <si>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</si>
  <si>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</si>
  <si>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</si>
  <si>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</si>
  <si>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</si>
  <si>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</si>
  <si>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</si>
  <si>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</si>
  <si>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</si>
  <si>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</si>
  <si>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</si>
  <si>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</si>
  <si>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</si>
  <si>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</si>
  <si>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</si>
  <si>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</si>
  <si>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</si>
  <si>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</si>
  <si>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</si>
  <si>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</si>
  <si>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</si>
  <si>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</si>
  <si>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</si>
  <si>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</si>
  <si>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</si>
  <si>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</si>
  <si>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</si>
  <si>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</si>
  <si>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</si>
  <si>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</si>
  <si>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</si>
  <si>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</si>
  <si>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</si>
  <si>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</si>
  <si>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</si>
  <si>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</si>
  <si>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</si>
  <si>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</si>
  <si>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</si>
  <si>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</si>
  <si>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</si>
  <si>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</si>
  <si>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</si>
  <si>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</si>
  <si>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</si>
  <si>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</si>
  <si>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</si>
  <si>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</si>
  <si>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</si>
  <si>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</si>
  <si>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</si>
  <si>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</si>
  <si>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</si>
  <si>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</si>
  <si>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</si>
  <si>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</si>
  <si>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</si>
  <si>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</si>
  <si>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</si>
  <si>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</si>
  <si>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</si>
  <si>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</si>
  <si>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</si>
  <si>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</si>
  <si>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</si>
  <si>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</si>
  <si>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</si>
  <si>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</si>
  <si>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</si>
  <si>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</si>
  <si>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</si>
  <si>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</si>
  <si>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</si>
  <si>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</si>
  <si>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</si>
  <si>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</si>
  <si>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</si>
  <si>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</si>
  <si>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</si>
  <si>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</si>
  <si>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</si>
  <si>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</si>
  <si>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</si>
  <si>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</si>
  <si>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</si>
  <si>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</si>
  <si>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</si>
  <si>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</si>
  <si>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</si>
  <si>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</si>
  <si>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</si>
  <si>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</si>
  <si>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</si>
  <si>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</si>
  <si>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</si>
  <si>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Johannes Phumani Phungula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</si>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</sst>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7" x14ac:knownFonts="1">
    <font>
      <sz val="10"/>
      <color rgb="FF000000"/>
      <name val="ARIAL"/>
    </font>
    <font>
      <b/>
      <sz val="11"/>
      <color indexed="8"/>
      <name val="ARIAL NARROW"/>
    </font>
    <font>
      <b/>
      <sz val="8"/>
      <color indexed="8"/>
      <name val="Arial Narrow"/>
      <family val="2"/>
    </font>
    <font>
      <sz val="8"/>
      <name val="Arial"/>
      <family val="2"/>
    </font>
    <font>
      <b/>
      <sz val="12"/>
      <color indexed="8"/>
      <name val="ARIAL"/>
    </font>
    <font>
      <b/>
      <sz val="11"/>
      <color rgb="FF000000"/>
      <name val="ARIAL NARROW"/>
    </font>
    <font>
      <sz val="10"/>
      <color rgb="FF000000"/>
      <name val="ARIAL NARROW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Border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5" xfId="0" applyBorder="1"/>
    <xf numFmtId="0" fontId="5" fillId="0" borderId="0" xfId="0" applyFont="1" applyAlignment="1">
      <alignment horizontal="left" wrapText="1"/>
    </xf>
    <xf numFmtId="0" fontId="0" fillId="0" borderId="6" xfId="0" applyBorder="1"/>
    <xf numFmtId="0" fontId="5" fillId="0" borderId="5" xfId="0" applyFont="1" applyBorder="1" applyAlignment="1">
      <alignment wrapText="1"/>
    </xf>
    <xf numFmtId="0" fontId="6" fillId="0" borderId="5" xfId="0" applyFont="1" applyBorder="1" applyAlignment="1">
      <alignment horizontal="left" wrapText="1"/>
    </xf>
    <xf numFmtId="0" fontId="6" fillId="0" borderId="0" xfId="0" applyFont="1" applyAlignment="1">
      <alignment horizontal="left" wrapText="1" indent="1"/>
    </xf>
    <xf numFmtId="0" fontId="6" fillId="0" borderId="0" xfId="0" applyFont="1" applyAlignment="1">
      <alignment horizontal="left" wrapText="1"/>
    </xf>
    <xf numFmtId="164" fontId="6" fillId="0" borderId="5" xfId="0" applyNumberFormat="1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64" fontId="6" fillId="0" borderId="6" xfId="0" applyNumberFormat="1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164" fontId="5" fillId="0" borderId="5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4" fontId="0" fillId="0" borderId="5" xfId="0" applyNumberFormat="1" applyBorder="1"/>
    <xf numFmtId="164" fontId="0" fillId="0" borderId="0" xfId="0" applyNumberFormat="1"/>
    <xf numFmtId="165" fontId="0" fillId="0" borderId="0" xfId="0" applyNumberFormat="1"/>
    <xf numFmtId="164" fontId="0" fillId="0" borderId="6" xfId="0" applyNumberFormat="1" applyBorder="1"/>
    <xf numFmtId="0" fontId="5" fillId="0" borderId="7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5" fontId="5" fillId="0" borderId="1" xfId="0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8186D-3DA5-4B5D-930F-8C08DD41738F}">
  <dimension ref="A1:W360"/>
  <sheetViews>
    <sheetView showGridLines="0" tabSelected="1" workbookViewId="0"/>
  </sheetViews>
  <sheetFormatPr defaultRowHeight="12.5" x14ac:dyDescent="0.25"/>
  <cols>
    <col min="1" max="1" width="4" customWidth="1"/>
    <col min="2" max="2" width="23.26953125" customWidth="1"/>
    <col min="3" max="3" width="6.7265625" customWidth="1"/>
    <col min="4" max="6" width="11.7265625" customWidth="1"/>
    <col min="7" max="7" width="9.7265625" customWidth="1"/>
    <col min="8" max="23" width="10.7265625" customWidth="1"/>
  </cols>
  <sheetData>
    <row r="1" spans="1:23" ht="14" x14ac:dyDescent="0.3">
      <c r="A1" s="1" t="s">
        <v>0</v>
      </c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5.65" customHeight="1" x14ac:dyDescent="0.35">
      <c r="A2" s="4" t="s">
        <v>0</v>
      </c>
      <c r="B2" s="5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ht="48" customHeight="1" x14ac:dyDescent="0.3">
      <c r="A3" s="7"/>
      <c r="B3" s="8" t="s">
        <v>2</v>
      </c>
      <c r="C3" s="9" t="s">
        <v>3</v>
      </c>
      <c r="D3" s="10" t="s">
        <v>4</v>
      </c>
      <c r="E3" s="11" t="s">
        <v>5</v>
      </c>
      <c r="F3" s="11" t="s">
        <v>6</v>
      </c>
      <c r="G3" s="12" t="s">
        <v>7</v>
      </c>
      <c r="H3" s="10" t="s">
        <v>8</v>
      </c>
      <c r="I3" s="11" t="s">
        <v>9</v>
      </c>
      <c r="J3" s="12" t="s">
        <v>10</v>
      </c>
      <c r="K3" s="12" t="s">
        <v>11</v>
      </c>
      <c r="L3" s="10" t="s">
        <v>12</v>
      </c>
      <c r="M3" s="11" t="s">
        <v>13</v>
      </c>
      <c r="N3" s="12" t="s">
        <v>14</v>
      </c>
      <c r="O3" s="12" t="s">
        <v>15</v>
      </c>
      <c r="P3" s="10" t="s">
        <v>16</v>
      </c>
      <c r="Q3" s="11" t="s">
        <v>17</v>
      </c>
      <c r="R3" s="12" t="s">
        <v>18</v>
      </c>
      <c r="S3" s="12" t="s">
        <v>19</v>
      </c>
      <c r="T3" s="10" t="s">
        <v>20</v>
      </c>
      <c r="U3" s="11" t="s">
        <v>21</v>
      </c>
      <c r="V3" s="12" t="s">
        <v>22</v>
      </c>
      <c r="W3" s="12" t="s">
        <v>23</v>
      </c>
    </row>
    <row r="4" spans="1:23" ht="14.5" customHeight="1" x14ac:dyDescent="0.3">
      <c r="A4" s="13"/>
      <c r="B4" s="14" t="s">
        <v>24</v>
      </c>
      <c r="D4" s="13"/>
      <c r="H4" s="13"/>
      <c r="K4" s="13"/>
      <c r="L4" s="13"/>
      <c r="O4" s="13"/>
      <c r="P4" s="13"/>
      <c r="S4" s="13"/>
      <c r="T4" s="13"/>
      <c r="W4" s="15"/>
    </row>
    <row r="5" spans="1:23" ht="14.5" customHeight="1" x14ac:dyDescent="0.3">
      <c r="A5" s="16" t="s">
        <v>0</v>
      </c>
      <c r="B5" s="14" t="s">
        <v>25</v>
      </c>
      <c r="D5" s="13"/>
      <c r="H5" s="13"/>
      <c r="K5" s="13"/>
      <c r="L5" s="13"/>
      <c r="O5" s="13"/>
      <c r="P5" s="13"/>
      <c r="S5" s="13"/>
      <c r="T5" s="13"/>
      <c r="W5" s="15"/>
    </row>
    <row r="6" spans="1:23" ht="13" x14ac:dyDescent="0.3">
      <c r="A6" s="17" t="s">
        <v>26</v>
      </c>
      <c r="B6" s="18" t="s">
        <v>27</v>
      </c>
      <c r="C6" s="19" t="s">
        <v>28</v>
      </c>
      <c r="D6" s="20">
        <v>10134811291</v>
      </c>
      <c r="E6" s="21">
        <v>10301758619</v>
      </c>
      <c r="F6" s="21">
        <v>9993629687</v>
      </c>
      <c r="G6" s="22">
        <f>IF(($E6       =0),0,($F6       /$E6       ))</f>
        <v>0.97008967658864542</v>
      </c>
      <c r="H6" s="20">
        <v>1369004767</v>
      </c>
      <c r="I6" s="21">
        <v>900255445</v>
      </c>
      <c r="J6" s="21">
        <v>652278831</v>
      </c>
      <c r="K6" s="20">
        <v>2921539043</v>
      </c>
      <c r="L6" s="20">
        <v>677686010</v>
      </c>
      <c r="M6" s="21">
        <v>686342376</v>
      </c>
      <c r="N6" s="21">
        <v>1094716622</v>
      </c>
      <c r="O6" s="20">
        <v>2458745008</v>
      </c>
      <c r="P6" s="20">
        <v>872832957</v>
      </c>
      <c r="Q6" s="21">
        <v>561227887</v>
      </c>
      <c r="R6" s="21">
        <v>1181208304</v>
      </c>
      <c r="S6" s="20">
        <v>2615269148</v>
      </c>
      <c r="T6" s="20">
        <v>703314715</v>
      </c>
      <c r="U6" s="21">
        <v>651080497</v>
      </c>
      <c r="V6" s="21">
        <v>643681276</v>
      </c>
      <c r="W6" s="23">
        <v>1998076488</v>
      </c>
    </row>
    <row r="7" spans="1:23" ht="13" x14ac:dyDescent="0.3">
      <c r="A7" s="17" t="s">
        <v>26</v>
      </c>
      <c r="B7" s="18" t="s">
        <v>29</v>
      </c>
      <c r="C7" s="19" t="s">
        <v>30</v>
      </c>
      <c r="D7" s="20">
        <v>18117062720</v>
      </c>
      <c r="E7" s="21">
        <v>18028290660</v>
      </c>
      <c r="F7" s="21">
        <v>17132259338</v>
      </c>
      <c r="G7" s="22">
        <f>IF(($E7       =0),0,($F7       /$E7       ))</f>
        <v>0.95029859797035243</v>
      </c>
      <c r="H7" s="20">
        <v>0</v>
      </c>
      <c r="I7" s="21">
        <v>1015629786</v>
      </c>
      <c r="J7" s="21">
        <v>6038121806</v>
      </c>
      <c r="K7" s="20">
        <v>7053751592</v>
      </c>
      <c r="L7" s="20">
        <v>901902291</v>
      </c>
      <c r="M7" s="21">
        <v>978323012</v>
      </c>
      <c r="N7" s="21">
        <v>1669051786</v>
      </c>
      <c r="O7" s="20">
        <v>3549277089</v>
      </c>
      <c r="P7" s="20">
        <v>1136145494</v>
      </c>
      <c r="Q7" s="21">
        <v>713516755</v>
      </c>
      <c r="R7" s="21">
        <v>1613161043</v>
      </c>
      <c r="S7" s="20">
        <v>3462823292</v>
      </c>
      <c r="T7" s="20">
        <v>1120784065</v>
      </c>
      <c r="U7" s="21">
        <v>908729685</v>
      </c>
      <c r="V7" s="21">
        <v>1036893615</v>
      </c>
      <c r="W7" s="23">
        <v>3066407365</v>
      </c>
    </row>
    <row r="8" spans="1:23" ht="14" x14ac:dyDescent="0.3">
      <c r="A8" s="24" t="s">
        <v>0</v>
      </c>
      <c r="B8" s="25" t="s">
        <v>31</v>
      </c>
      <c r="C8" s="26" t="s">
        <v>0</v>
      </c>
      <c r="D8" s="27">
        <f>SUM(D6:D7)</f>
        <v>28251874011</v>
      </c>
      <c r="E8" s="28">
        <f>SUM(E6:E7)</f>
        <v>28330049279</v>
      </c>
      <c r="F8" s="28">
        <f>SUM(F6:F7)</f>
        <v>27125889025</v>
      </c>
      <c r="G8" s="29">
        <f>IF(($E8       =0),0,($F8       /$E8       ))</f>
        <v>0.95749529970311065</v>
      </c>
      <c r="H8" s="27">
        <f t="shared" ref="H8:W8" si="0">SUM(H6:H7)</f>
        <v>1369004767</v>
      </c>
      <c r="I8" s="28">
        <f t="shared" si="0"/>
        <v>1915885231</v>
      </c>
      <c r="J8" s="28">
        <f t="shared" si="0"/>
        <v>6690400637</v>
      </c>
      <c r="K8" s="27">
        <f t="shared" si="0"/>
        <v>9975290635</v>
      </c>
      <c r="L8" s="27">
        <f t="shared" si="0"/>
        <v>1579588301</v>
      </c>
      <c r="M8" s="28">
        <f t="shared" si="0"/>
        <v>1664665388</v>
      </c>
      <c r="N8" s="28">
        <f t="shared" si="0"/>
        <v>2763768408</v>
      </c>
      <c r="O8" s="27">
        <f t="shared" si="0"/>
        <v>6008022097</v>
      </c>
      <c r="P8" s="27">
        <f t="shared" si="0"/>
        <v>2008978451</v>
      </c>
      <c r="Q8" s="28">
        <f t="shared" si="0"/>
        <v>1274744642</v>
      </c>
      <c r="R8" s="28">
        <f t="shared" si="0"/>
        <v>2794369347</v>
      </c>
      <c r="S8" s="27">
        <f t="shared" si="0"/>
        <v>6078092440</v>
      </c>
      <c r="T8" s="27">
        <f t="shared" si="0"/>
        <v>1824098780</v>
      </c>
      <c r="U8" s="28">
        <f t="shared" si="0"/>
        <v>1559810182</v>
      </c>
      <c r="V8" s="28">
        <f t="shared" si="0"/>
        <v>1680574891</v>
      </c>
      <c r="W8" s="30">
        <f t="shared" si="0"/>
        <v>5064483853</v>
      </c>
    </row>
    <row r="9" spans="1:23" ht="13" x14ac:dyDescent="0.3">
      <c r="A9" s="17" t="s">
        <v>32</v>
      </c>
      <c r="B9" s="18" t="s">
        <v>33</v>
      </c>
      <c r="C9" s="19" t="s">
        <v>34</v>
      </c>
      <c r="D9" s="20">
        <v>567010718</v>
      </c>
      <c r="E9" s="21">
        <v>550809349</v>
      </c>
      <c r="F9" s="21">
        <v>501294510</v>
      </c>
      <c r="G9" s="22">
        <f>IF(($E9       =0),0,($F9       /$E9       ))</f>
        <v>0.91010530396788891</v>
      </c>
      <c r="H9" s="20">
        <v>157656820</v>
      </c>
      <c r="I9" s="21">
        <v>8972848</v>
      </c>
      <c r="J9" s="21">
        <v>33189388</v>
      </c>
      <c r="K9" s="20">
        <v>199819056</v>
      </c>
      <c r="L9" s="20">
        <v>26909502</v>
      </c>
      <c r="M9" s="21">
        <v>29425628</v>
      </c>
      <c r="N9" s="21">
        <v>69006774</v>
      </c>
      <c r="O9" s="20">
        <v>125341904</v>
      </c>
      <c r="P9" s="20">
        <v>27031360</v>
      </c>
      <c r="Q9" s="21">
        <v>26915855</v>
      </c>
      <c r="R9" s="21">
        <v>62496221</v>
      </c>
      <c r="S9" s="20">
        <v>116443436</v>
      </c>
      <c r="T9" s="20">
        <v>32697321</v>
      </c>
      <c r="U9" s="21">
        <v>26992793</v>
      </c>
      <c r="V9" s="21">
        <v>0</v>
      </c>
      <c r="W9" s="23">
        <v>59690114</v>
      </c>
    </row>
    <row r="10" spans="1:23" ht="13" x14ac:dyDescent="0.3">
      <c r="A10" s="17" t="s">
        <v>32</v>
      </c>
      <c r="B10" s="18" t="s">
        <v>35</v>
      </c>
      <c r="C10" s="19" t="s">
        <v>36</v>
      </c>
      <c r="D10" s="20">
        <v>345582138</v>
      </c>
      <c r="E10" s="21">
        <v>332277605</v>
      </c>
      <c r="F10" s="21">
        <v>248544935</v>
      </c>
      <c r="G10" s="22">
        <f t="shared" ref="G10:G52" si="1">IF(($E10      =0),0,($F10      /$E10      ))</f>
        <v>0.74800387164220716</v>
      </c>
      <c r="H10" s="20">
        <v>30078542</v>
      </c>
      <c r="I10" s="21">
        <v>30161635</v>
      </c>
      <c r="J10" s="21">
        <v>47527940</v>
      </c>
      <c r="K10" s="20">
        <v>107768117</v>
      </c>
      <c r="L10" s="20">
        <v>18235583</v>
      </c>
      <c r="M10" s="21">
        <v>16978345</v>
      </c>
      <c r="N10" s="21">
        <v>40758957</v>
      </c>
      <c r="O10" s="20">
        <v>75972885</v>
      </c>
      <c r="P10" s="20">
        <v>7806320</v>
      </c>
      <c r="Q10" s="21">
        <v>2606396</v>
      </c>
      <c r="R10" s="21">
        <v>20014744</v>
      </c>
      <c r="S10" s="20">
        <v>30427460</v>
      </c>
      <c r="T10" s="20">
        <v>-43097582</v>
      </c>
      <c r="U10" s="21">
        <v>15114609</v>
      </c>
      <c r="V10" s="21">
        <v>62359446</v>
      </c>
      <c r="W10" s="23">
        <v>34376473</v>
      </c>
    </row>
    <row r="11" spans="1:23" ht="13" x14ac:dyDescent="0.3">
      <c r="A11" s="17" t="s">
        <v>32</v>
      </c>
      <c r="B11" s="18" t="s">
        <v>37</v>
      </c>
      <c r="C11" s="19" t="s">
        <v>38</v>
      </c>
      <c r="D11" s="20">
        <v>878174756</v>
      </c>
      <c r="E11" s="21">
        <v>849936120</v>
      </c>
      <c r="F11" s="21">
        <v>765475773</v>
      </c>
      <c r="G11" s="22">
        <f t="shared" si="1"/>
        <v>0.90062741774052379</v>
      </c>
      <c r="H11" s="20">
        <v>147113458</v>
      </c>
      <c r="I11" s="21">
        <v>62756429</v>
      </c>
      <c r="J11" s="21">
        <v>0</v>
      </c>
      <c r="K11" s="20">
        <v>209869887</v>
      </c>
      <c r="L11" s="20">
        <v>52541514</v>
      </c>
      <c r="M11" s="21">
        <v>59518664</v>
      </c>
      <c r="N11" s="21">
        <v>98658037</v>
      </c>
      <c r="O11" s="20">
        <v>210718215</v>
      </c>
      <c r="P11" s="20">
        <v>54978340</v>
      </c>
      <c r="Q11" s="21">
        <v>49732553</v>
      </c>
      <c r="R11" s="21">
        <v>106725245</v>
      </c>
      <c r="S11" s="20">
        <v>211436138</v>
      </c>
      <c r="T11" s="20">
        <v>107924613</v>
      </c>
      <c r="U11" s="21">
        <v>25526920</v>
      </c>
      <c r="V11" s="21">
        <v>0</v>
      </c>
      <c r="W11" s="23">
        <v>133451533</v>
      </c>
    </row>
    <row r="12" spans="1:23" ht="13" x14ac:dyDescent="0.3">
      <c r="A12" s="17" t="s">
        <v>32</v>
      </c>
      <c r="B12" s="18" t="s">
        <v>39</v>
      </c>
      <c r="C12" s="19" t="s">
        <v>40</v>
      </c>
      <c r="D12" s="20">
        <v>678679679</v>
      </c>
      <c r="E12" s="21">
        <v>729797807</v>
      </c>
      <c r="F12" s="21">
        <v>668414029</v>
      </c>
      <c r="G12" s="22">
        <f t="shared" si="1"/>
        <v>0.91588933618157609</v>
      </c>
      <c r="H12" s="20">
        <v>101851713</v>
      </c>
      <c r="I12" s="21">
        <v>46844504</v>
      </c>
      <c r="J12" s="21">
        <v>45829815</v>
      </c>
      <c r="K12" s="20">
        <v>194526032</v>
      </c>
      <c r="L12" s="20">
        <v>45182037</v>
      </c>
      <c r="M12" s="21">
        <v>42870941</v>
      </c>
      <c r="N12" s="21">
        <v>91164744</v>
      </c>
      <c r="O12" s="20">
        <v>179217722</v>
      </c>
      <c r="P12" s="20">
        <v>39120281</v>
      </c>
      <c r="Q12" s="21">
        <v>44822165</v>
      </c>
      <c r="R12" s="21">
        <v>68511111</v>
      </c>
      <c r="S12" s="20">
        <v>152453557</v>
      </c>
      <c r="T12" s="20">
        <v>47896617</v>
      </c>
      <c r="U12" s="21">
        <v>49812275</v>
      </c>
      <c r="V12" s="21">
        <v>44507826</v>
      </c>
      <c r="W12" s="23">
        <v>142216718</v>
      </c>
    </row>
    <row r="13" spans="1:23" ht="13" x14ac:dyDescent="0.3">
      <c r="A13" s="17" t="s">
        <v>32</v>
      </c>
      <c r="B13" s="18" t="s">
        <v>41</v>
      </c>
      <c r="C13" s="19" t="s">
        <v>42</v>
      </c>
      <c r="D13" s="20">
        <v>274108575</v>
      </c>
      <c r="E13" s="21">
        <v>281954991</v>
      </c>
      <c r="F13" s="21">
        <v>227405626</v>
      </c>
      <c r="G13" s="22">
        <f t="shared" si="1"/>
        <v>0.80653165667849447</v>
      </c>
      <c r="H13" s="20">
        <v>49883828</v>
      </c>
      <c r="I13" s="21">
        <v>8566816</v>
      </c>
      <c r="J13" s="21">
        <v>38793552</v>
      </c>
      <c r="K13" s="20">
        <v>97244196</v>
      </c>
      <c r="L13" s="20">
        <v>12407841</v>
      </c>
      <c r="M13" s="21">
        <v>13807850</v>
      </c>
      <c r="N13" s="21">
        <v>0</v>
      </c>
      <c r="O13" s="20">
        <v>26215691</v>
      </c>
      <c r="P13" s="20">
        <v>13818066</v>
      </c>
      <c r="Q13" s="21">
        <v>11380366</v>
      </c>
      <c r="R13" s="21">
        <v>39941206</v>
      </c>
      <c r="S13" s="20">
        <v>65139638</v>
      </c>
      <c r="T13" s="20">
        <v>10767970</v>
      </c>
      <c r="U13" s="21">
        <v>14892807</v>
      </c>
      <c r="V13" s="21">
        <v>13145324</v>
      </c>
      <c r="W13" s="23">
        <v>38806101</v>
      </c>
    </row>
    <row r="14" spans="1:23" ht="13" x14ac:dyDescent="0.3">
      <c r="A14" s="17" t="s">
        <v>32</v>
      </c>
      <c r="B14" s="18" t="s">
        <v>43</v>
      </c>
      <c r="C14" s="19" t="s">
        <v>44</v>
      </c>
      <c r="D14" s="20">
        <v>1392620792</v>
      </c>
      <c r="E14" s="21">
        <v>1362086091</v>
      </c>
      <c r="F14" s="21">
        <v>1232875333</v>
      </c>
      <c r="G14" s="22">
        <f t="shared" si="1"/>
        <v>0.90513759823717344</v>
      </c>
      <c r="H14" s="20">
        <v>228851268</v>
      </c>
      <c r="I14" s="21">
        <v>85305243</v>
      </c>
      <c r="J14" s="21">
        <v>83975667</v>
      </c>
      <c r="K14" s="20">
        <v>398132178</v>
      </c>
      <c r="L14" s="20">
        <v>81472375</v>
      </c>
      <c r="M14" s="21">
        <v>80407059</v>
      </c>
      <c r="N14" s="21">
        <v>146606271</v>
      </c>
      <c r="O14" s="20">
        <v>308485705</v>
      </c>
      <c r="P14" s="20">
        <v>85367130</v>
      </c>
      <c r="Q14" s="21">
        <v>75035824</v>
      </c>
      <c r="R14" s="21">
        <v>124240741</v>
      </c>
      <c r="S14" s="20">
        <v>284643695</v>
      </c>
      <c r="T14" s="20">
        <v>76576566</v>
      </c>
      <c r="U14" s="21">
        <v>86451808</v>
      </c>
      <c r="V14" s="21">
        <v>78585381</v>
      </c>
      <c r="W14" s="23">
        <v>241613755</v>
      </c>
    </row>
    <row r="15" spans="1:23" ht="13" x14ac:dyDescent="0.3">
      <c r="A15" s="17" t="s">
        <v>32</v>
      </c>
      <c r="B15" s="18" t="s">
        <v>45</v>
      </c>
      <c r="C15" s="19" t="s">
        <v>46</v>
      </c>
      <c r="D15" s="20">
        <v>245872053</v>
      </c>
      <c r="E15" s="21">
        <v>236275180</v>
      </c>
      <c r="F15" s="21">
        <v>170437921</v>
      </c>
      <c r="G15" s="22">
        <f t="shared" si="1"/>
        <v>0.72135347013596607</v>
      </c>
      <c r="H15" s="20">
        <v>-8278083</v>
      </c>
      <c r="I15" s="21">
        <v>51052699</v>
      </c>
      <c r="J15" s="21">
        <v>8365322</v>
      </c>
      <c r="K15" s="20">
        <v>51139938</v>
      </c>
      <c r="L15" s="20">
        <v>7874041</v>
      </c>
      <c r="M15" s="21">
        <v>14429203</v>
      </c>
      <c r="N15" s="21">
        <v>23498253</v>
      </c>
      <c r="O15" s="20">
        <v>45801497</v>
      </c>
      <c r="P15" s="20">
        <v>7627761</v>
      </c>
      <c r="Q15" s="21">
        <v>7532603</v>
      </c>
      <c r="R15" s="21">
        <v>24089568</v>
      </c>
      <c r="S15" s="20">
        <v>39249932</v>
      </c>
      <c r="T15" s="20">
        <v>8055588</v>
      </c>
      <c r="U15" s="21">
        <v>13622519</v>
      </c>
      <c r="V15" s="21">
        <v>12568447</v>
      </c>
      <c r="W15" s="23">
        <v>34246554</v>
      </c>
    </row>
    <row r="16" spans="1:23" ht="13" x14ac:dyDescent="0.3">
      <c r="A16" s="17" t="s">
        <v>47</v>
      </c>
      <c r="B16" s="18" t="s">
        <v>48</v>
      </c>
      <c r="C16" s="19" t="s">
        <v>49</v>
      </c>
      <c r="D16" s="20">
        <v>248694778</v>
      </c>
      <c r="E16" s="21">
        <v>414822028</v>
      </c>
      <c r="F16" s="21">
        <v>348878941</v>
      </c>
      <c r="G16" s="22">
        <f t="shared" si="1"/>
        <v>0.84103282239389654</v>
      </c>
      <c r="H16" s="20">
        <v>57187118</v>
      </c>
      <c r="I16" s="21">
        <v>6105346</v>
      </c>
      <c r="J16" s="21">
        <v>26399725</v>
      </c>
      <c r="K16" s="20">
        <v>89692189</v>
      </c>
      <c r="L16" s="20">
        <v>35152259</v>
      </c>
      <c r="M16" s="21">
        <v>21091702</v>
      </c>
      <c r="N16" s="21">
        <v>51806286</v>
      </c>
      <c r="O16" s="20">
        <v>108050247</v>
      </c>
      <c r="P16" s="20">
        <v>8106898</v>
      </c>
      <c r="Q16" s="21">
        <v>19774303</v>
      </c>
      <c r="R16" s="21">
        <v>52057616</v>
      </c>
      <c r="S16" s="20">
        <v>79938817</v>
      </c>
      <c r="T16" s="20">
        <v>11233851</v>
      </c>
      <c r="U16" s="21">
        <v>47099751</v>
      </c>
      <c r="V16" s="21">
        <v>12864086</v>
      </c>
      <c r="W16" s="23">
        <v>71197688</v>
      </c>
    </row>
    <row r="17" spans="1:23" ht="14" x14ac:dyDescent="0.3">
      <c r="A17" s="24" t="s">
        <v>0</v>
      </c>
      <c r="B17" s="25" t="s">
        <v>50</v>
      </c>
      <c r="C17" s="26" t="s">
        <v>0</v>
      </c>
      <c r="D17" s="27">
        <f>SUM(D9:D16)</f>
        <v>4630743489</v>
      </c>
      <c r="E17" s="28">
        <f>SUM(E9:E16)</f>
        <v>4757959171</v>
      </c>
      <c r="F17" s="28">
        <f>SUM(F9:F16)</f>
        <v>4163327068</v>
      </c>
      <c r="G17" s="29">
        <f t="shared" si="1"/>
        <v>0.87502370625113546</v>
      </c>
      <c r="H17" s="27">
        <f t="shared" ref="H17:W17" si="2">SUM(H9:H16)</f>
        <v>764344664</v>
      </c>
      <c r="I17" s="28">
        <f t="shared" si="2"/>
        <v>299765520</v>
      </c>
      <c r="J17" s="28">
        <f t="shared" si="2"/>
        <v>284081409</v>
      </c>
      <c r="K17" s="27">
        <f t="shared" si="2"/>
        <v>1348191593</v>
      </c>
      <c r="L17" s="27">
        <f t="shared" si="2"/>
        <v>279775152</v>
      </c>
      <c r="M17" s="28">
        <f t="shared" si="2"/>
        <v>278529392</v>
      </c>
      <c r="N17" s="28">
        <f t="shared" si="2"/>
        <v>521499322</v>
      </c>
      <c r="O17" s="27">
        <f t="shared" si="2"/>
        <v>1079803866</v>
      </c>
      <c r="P17" s="27">
        <f t="shared" si="2"/>
        <v>243856156</v>
      </c>
      <c r="Q17" s="28">
        <f t="shared" si="2"/>
        <v>237800065</v>
      </c>
      <c r="R17" s="28">
        <f t="shared" si="2"/>
        <v>498076452</v>
      </c>
      <c r="S17" s="27">
        <f t="shared" si="2"/>
        <v>979732673</v>
      </c>
      <c r="T17" s="27">
        <f t="shared" si="2"/>
        <v>252054944</v>
      </c>
      <c r="U17" s="28">
        <f t="shared" si="2"/>
        <v>279513482</v>
      </c>
      <c r="V17" s="28">
        <f t="shared" si="2"/>
        <v>224030510</v>
      </c>
      <c r="W17" s="30">
        <f t="shared" si="2"/>
        <v>755598936</v>
      </c>
    </row>
    <row r="18" spans="1:23" ht="13" x14ac:dyDescent="0.3">
      <c r="A18" s="17" t="s">
        <v>32</v>
      </c>
      <c r="B18" s="18" t="s">
        <v>51</v>
      </c>
      <c r="C18" s="19" t="s">
        <v>52</v>
      </c>
      <c r="D18" s="20">
        <v>449779189</v>
      </c>
      <c r="E18" s="21">
        <v>478803127</v>
      </c>
      <c r="F18" s="21">
        <v>350736849</v>
      </c>
      <c r="G18" s="22">
        <f t="shared" si="1"/>
        <v>0.73252831742679914</v>
      </c>
      <c r="H18" s="20">
        <v>142417103</v>
      </c>
      <c r="I18" s="21">
        <v>886570</v>
      </c>
      <c r="J18" s="21">
        <v>19870201</v>
      </c>
      <c r="K18" s="20">
        <v>163173874</v>
      </c>
      <c r="L18" s="20">
        <v>12830162</v>
      </c>
      <c r="M18" s="21">
        <v>5291232</v>
      </c>
      <c r="N18" s="21">
        <v>18482079</v>
      </c>
      <c r="O18" s="20">
        <v>36603473</v>
      </c>
      <c r="P18" s="20">
        <v>14500680</v>
      </c>
      <c r="Q18" s="21">
        <v>17597264</v>
      </c>
      <c r="R18" s="21">
        <v>92395124</v>
      </c>
      <c r="S18" s="20">
        <v>124493068</v>
      </c>
      <c r="T18" s="20">
        <v>9259450</v>
      </c>
      <c r="U18" s="21">
        <v>8625893</v>
      </c>
      <c r="V18" s="21">
        <v>8581091</v>
      </c>
      <c r="W18" s="23">
        <v>26466434</v>
      </c>
    </row>
    <row r="19" spans="1:23" ht="13" x14ac:dyDescent="0.3">
      <c r="A19" s="17" t="s">
        <v>32</v>
      </c>
      <c r="B19" s="18" t="s">
        <v>53</v>
      </c>
      <c r="C19" s="19" t="s">
        <v>54</v>
      </c>
      <c r="D19" s="20">
        <v>495471858</v>
      </c>
      <c r="E19" s="21">
        <v>523315624</v>
      </c>
      <c r="F19" s="21">
        <v>515283329</v>
      </c>
      <c r="G19" s="22">
        <f t="shared" si="1"/>
        <v>0.98465114620770433</v>
      </c>
      <c r="H19" s="20">
        <v>190356784</v>
      </c>
      <c r="I19" s="21">
        <v>19789326</v>
      </c>
      <c r="J19" s="21">
        <v>6394512</v>
      </c>
      <c r="K19" s="20">
        <v>216540622</v>
      </c>
      <c r="L19" s="20">
        <v>10637597</v>
      </c>
      <c r="M19" s="21">
        <v>13581695</v>
      </c>
      <c r="N19" s="21">
        <v>125535520</v>
      </c>
      <c r="O19" s="20">
        <v>149754812</v>
      </c>
      <c r="P19" s="20">
        <v>12283651</v>
      </c>
      <c r="Q19" s="21">
        <v>13090371</v>
      </c>
      <c r="R19" s="21">
        <v>95844414</v>
      </c>
      <c r="S19" s="20">
        <v>121218436</v>
      </c>
      <c r="T19" s="20">
        <v>8141013</v>
      </c>
      <c r="U19" s="21">
        <v>12030404</v>
      </c>
      <c r="V19" s="21">
        <v>7598042</v>
      </c>
      <c r="W19" s="23">
        <v>27769459</v>
      </c>
    </row>
    <row r="20" spans="1:23" ht="13" x14ac:dyDescent="0.3">
      <c r="A20" s="17" t="s">
        <v>32</v>
      </c>
      <c r="B20" s="18" t="s">
        <v>55</v>
      </c>
      <c r="C20" s="19" t="s">
        <v>56</v>
      </c>
      <c r="D20" s="20">
        <v>146220395</v>
      </c>
      <c r="E20" s="21">
        <v>147126710</v>
      </c>
      <c r="F20" s="21">
        <v>125463308</v>
      </c>
      <c r="G20" s="22">
        <f t="shared" si="1"/>
        <v>0.85275683796640322</v>
      </c>
      <c r="H20" s="20">
        <v>31973902</v>
      </c>
      <c r="I20" s="21">
        <v>1449458</v>
      </c>
      <c r="J20" s="21">
        <v>6434700</v>
      </c>
      <c r="K20" s="20">
        <v>39858060</v>
      </c>
      <c r="L20" s="20">
        <v>5248225</v>
      </c>
      <c r="M20" s="21">
        <v>5723043</v>
      </c>
      <c r="N20" s="21">
        <v>24896448</v>
      </c>
      <c r="O20" s="20">
        <v>35867716</v>
      </c>
      <c r="P20" s="20">
        <v>6641235</v>
      </c>
      <c r="Q20" s="21">
        <v>6487246</v>
      </c>
      <c r="R20" s="21">
        <v>20517750</v>
      </c>
      <c r="S20" s="20">
        <v>33646231</v>
      </c>
      <c r="T20" s="20">
        <v>5589376</v>
      </c>
      <c r="U20" s="21">
        <v>5936594</v>
      </c>
      <c r="V20" s="21">
        <v>4565331</v>
      </c>
      <c r="W20" s="23">
        <v>16091301</v>
      </c>
    </row>
    <row r="21" spans="1:23" ht="13" x14ac:dyDescent="0.3">
      <c r="A21" s="17" t="s">
        <v>32</v>
      </c>
      <c r="B21" s="18" t="s">
        <v>57</v>
      </c>
      <c r="C21" s="19" t="s">
        <v>58</v>
      </c>
      <c r="D21" s="20">
        <v>266172387</v>
      </c>
      <c r="E21" s="21">
        <v>279200699</v>
      </c>
      <c r="F21" s="21">
        <v>302210069</v>
      </c>
      <c r="G21" s="22">
        <f t="shared" si="1"/>
        <v>1.0824115773435079</v>
      </c>
      <c r="H21" s="20">
        <v>67828242</v>
      </c>
      <c r="I21" s="21">
        <v>10812077</v>
      </c>
      <c r="J21" s="21">
        <v>14693793</v>
      </c>
      <c r="K21" s="20">
        <v>93334112</v>
      </c>
      <c r="L21" s="20">
        <v>47205641</v>
      </c>
      <c r="M21" s="21">
        <v>10369407</v>
      </c>
      <c r="N21" s="21">
        <v>56784640</v>
      </c>
      <c r="O21" s="20">
        <v>114359688</v>
      </c>
      <c r="P21" s="20">
        <v>10179997</v>
      </c>
      <c r="Q21" s="21">
        <v>3743502</v>
      </c>
      <c r="R21" s="21">
        <v>48097152</v>
      </c>
      <c r="S21" s="20">
        <v>62020651</v>
      </c>
      <c r="T21" s="20">
        <v>11568284</v>
      </c>
      <c r="U21" s="21">
        <v>10846732</v>
      </c>
      <c r="V21" s="21">
        <v>10080602</v>
      </c>
      <c r="W21" s="23">
        <v>32495618</v>
      </c>
    </row>
    <row r="22" spans="1:23" ht="13" x14ac:dyDescent="0.3">
      <c r="A22" s="17" t="s">
        <v>32</v>
      </c>
      <c r="B22" s="18" t="s">
        <v>59</v>
      </c>
      <c r="C22" s="19" t="s">
        <v>60</v>
      </c>
      <c r="D22" s="20">
        <v>198702313</v>
      </c>
      <c r="E22" s="21">
        <v>211602894</v>
      </c>
      <c r="F22" s="21">
        <v>183777653</v>
      </c>
      <c r="G22" s="22">
        <f t="shared" si="1"/>
        <v>0.86850254987533393</v>
      </c>
      <c r="H22" s="20">
        <v>71559975</v>
      </c>
      <c r="I22" s="21">
        <v>6899598</v>
      </c>
      <c r="J22" s="21">
        <v>5223811</v>
      </c>
      <c r="K22" s="20">
        <v>83683384</v>
      </c>
      <c r="L22" s="20">
        <v>5849677</v>
      </c>
      <c r="M22" s="21">
        <v>6201748</v>
      </c>
      <c r="N22" s="21">
        <v>40347434</v>
      </c>
      <c r="O22" s="20">
        <v>52398859</v>
      </c>
      <c r="P22" s="20">
        <v>3430993</v>
      </c>
      <c r="Q22" s="21">
        <v>3938526</v>
      </c>
      <c r="R22" s="21">
        <v>32144786</v>
      </c>
      <c r="S22" s="20">
        <v>39514305</v>
      </c>
      <c r="T22" s="20">
        <v>1350488</v>
      </c>
      <c r="U22" s="21">
        <v>3492209</v>
      </c>
      <c r="V22" s="21">
        <v>3338408</v>
      </c>
      <c r="W22" s="23">
        <v>8181105</v>
      </c>
    </row>
    <row r="23" spans="1:23" ht="13" x14ac:dyDescent="0.3">
      <c r="A23" s="17" t="s">
        <v>32</v>
      </c>
      <c r="B23" s="18" t="s">
        <v>61</v>
      </c>
      <c r="C23" s="19" t="s">
        <v>62</v>
      </c>
      <c r="D23" s="20">
        <v>590452008</v>
      </c>
      <c r="E23" s="21">
        <v>601779808</v>
      </c>
      <c r="F23" s="21">
        <v>563229546</v>
      </c>
      <c r="G23" s="22">
        <f t="shared" si="1"/>
        <v>0.93593958872079674</v>
      </c>
      <c r="H23" s="20">
        <v>155205219</v>
      </c>
      <c r="I23" s="21">
        <v>24032259</v>
      </c>
      <c r="J23" s="21">
        <v>46943807</v>
      </c>
      <c r="K23" s="20">
        <v>226181285</v>
      </c>
      <c r="L23" s="20">
        <v>19840004</v>
      </c>
      <c r="M23" s="21">
        <v>-2196650</v>
      </c>
      <c r="N23" s="21">
        <v>94195623</v>
      </c>
      <c r="O23" s="20">
        <v>111838977</v>
      </c>
      <c r="P23" s="20">
        <v>21349574</v>
      </c>
      <c r="Q23" s="21">
        <v>20303548</v>
      </c>
      <c r="R23" s="21">
        <v>75102045</v>
      </c>
      <c r="S23" s="20">
        <v>116755167</v>
      </c>
      <c r="T23" s="20">
        <v>37499548</v>
      </c>
      <c r="U23" s="21">
        <v>42894543</v>
      </c>
      <c r="V23" s="21">
        <v>28060026</v>
      </c>
      <c r="W23" s="23">
        <v>108454117</v>
      </c>
    </row>
    <row r="24" spans="1:23" ht="13" x14ac:dyDescent="0.3">
      <c r="A24" s="17" t="s">
        <v>47</v>
      </c>
      <c r="B24" s="18" t="s">
        <v>63</v>
      </c>
      <c r="C24" s="19" t="s">
        <v>64</v>
      </c>
      <c r="D24" s="20">
        <v>2066247900</v>
      </c>
      <c r="E24" s="21">
        <v>1942227795</v>
      </c>
      <c r="F24" s="21">
        <v>2069741885</v>
      </c>
      <c r="G24" s="22">
        <f t="shared" si="1"/>
        <v>1.0656535192876282</v>
      </c>
      <c r="H24" s="20">
        <v>547223234</v>
      </c>
      <c r="I24" s="21">
        <v>81053871</v>
      </c>
      <c r="J24" s="21">
        <v>124048409</v>
      </c>
      <c r="K24" s="20">
        <v>752325514</v>
      </c>
      <c r="L24" s="20">
        <v>96740103</v>
      </c>
      <c r="M24" s="21">
        <v>84932149</v>
      </c>
      <c r="N24" s="21">
        <v>457637518</v>
      </c>
      <c r="O24" s="20">
        <v>639309770</v>
      </c>
      <c r="P24" s="20">
        <v>8073009</v>
      </c>
      <c r="Q24" s="21">
        <v>74202590</v>
      </c>
      <c r="R24" s="21">
        <v>360447291</v>
      </c>
      <c r="S24" s="20">
        <v>442722890</v>
      </c>
      <c r="T24" s="20">
        <v>73369498</v>
      </c>
      <c r="U24" s="21">
        <v>77309831</v>
      </c>
      <c r="V24" s="21">
        <v>84704382</v>
      </c>
      <c r="W24" s="23">
        <v>235383711</v>
      </c>
    </row>
    <row r="25" spans="1:23" ht="14" x14ac:dyDescent="0.3">
      <c r="A25" s="24" t="s">
        <v>0</v>
      </c>
      <c r="B25" s="25" t="s">
        <v>65</v>
      </c>
      <c r="C25" s="26" t="s">
        <v>0</v>
      </c>
      <c r="D25" s="27">
        <f>SUM(D18:D24)</f>
        <v>4213046050</v>
      </c>
      <c r="E25" s="28">
        <f>SUM(E18:E24)</f>
        <v>4184056657</v>
      </c>
      <c r="F25" s="28">
        <f>SUM(F18:F24)</f>
        <v>4110442639</v>
      </c>
      <c r="G25" s="29">
        <f t="shared" si="1"/>
        <v>0.98240606568344568</v>
      </c>
      <c r="H25" s="27">
        <f t="shared" ref="H25:W25" si="3">SUM(H18:H24)</f>
        <v>1206564459</v>
      </c>
      <c r="I25" s="28">
        <f t="shared" si="3"/>
        <v>144923159</v>
      </c>
      <c r="J25" s="28">
        <f t="shared" si="3"/>
        <v>223609233</v>
      </c>
      <c r="K25" s="27">
        <f t="shared" si="3"/>
        <v>1575096851</v>
      </c>
      <c r="L25" s="27">
        <f t="shared" si="3"/>
        <v>198351409</v>
      </c>
      <c r="M25" s="28">
        <f t="shared" si="3"/>
        <v>123902624</v>
      </c>
      <c r="N25" s="28">
        <f t="shared" si="3"/>
        <v>817879262</v>
      </c>
      <c r="O25" s="27">
        <f t="shared" si="3"/>
        <v>1140133295</v>
      </c>
      <c r="P25" s="27">
        <f t="shared" si="3"/>
        <v>76459139</v>
      </c>
      <c r="Q25" s="28">
        <f t="shared" si="3"/>
        <v>139363047</v>
      </c>
      <c r="R25" s="28">
        <f t="shared" si="3"/>
        <v>724548562</v>
      </c>
      <c r="S25" s="27">
        <f t="shared" si="3"/>
        <v>940370748</v>
      </c>
      <c r="T25" s="27">
        <f t="shared" si="3"/>
        <v>146777657</v>
      </c>
      <c r="U25" s="28">
        <f t="shared" si="3"/>
        <v>161136206</v>
      </c>
      <c r="V25" s="28">
        <f t="shared" si="3"/>
        <v>146927882</v>
      </c>
      <c r="W25" s="30">
        <f t="shared" si="3"/>
        <v>454841745</v>
      </c>
    </row>
    <row r="26" spans="1:23" ht="13" x14ac:dyDescent="0.3">
      <c r="A26" s="17" t="s">
        <v>32</v>
      </c>
      <c r="B26" s="18" t="s">
        <v>66</v>
      </c>
      <c r="C26" s="19" t="s">
        <v>67</v>
      </c>
      <c r="D26" s="20">
        <v>443268959</v>
      </c>
      <c r="E26" s="21">
        <v>464265361</v>
      </c>
      <c r="F26" s="21">
        <v>336631967</v>
      </c>
      <c r="G26" s="22">
        <f t="shared" si="1"/>
        <v>0.72508525356040943</v>
      </c>
      <c r="H26" s="20">
        <v>44024465</v>
      </c>
      <c r="I26" s="21">
        <v>69372777</v>
      </c>
      <c r="J26" s="21">
        <v>70489924</v>
      </c>
      <c r="K26" s="20">
        <v>183887166</v>
      </c>
      <c r="L26" s="20">
        <v>17427113</v>
      </c>
      <c r="M26" s="21">
        <v>-7892529</v>
      </c>
      <c r="N26" s="21">
        <v>37743269</v>
      </c>
      <c r="O26" s="20">
        <v>47277853</v>
      </c>
      <c r="P26" s="20">
        <v>20242036</v>
      </c>
      <c r="Q26" s="21">
        <v>14187273</v>
      </c>
      <c r="R26" s="21">
        <v>31904591</v>
      </c>
      <c r="S26" s="20">
        <v>66333900</v>
      </c>
      <c r="T26" s="20">
        <v>16279169</v>
      </c>
      <c r="U26" s="21">
        <v>16891119</v>
      </c>
      <c r="V26" s="21">
        <v>5962760</v>
      </c>
      <c r="W26" s="23">
        <v>39133048</v>
      </c>
    </row>
    <row r="27" spans="1:23" ht="13" x14ac:dyDescent="0.3">
      <c r="A27" s="17" t="s">
        <v>32</v>
      </c>
      <c r="B27" s="18" t="s">
        <v>68</v>
      </c>
      <c r="C27" s="19" t="s">
        <v>69</v>
      </c>
      <c r="D27" s="20">
        <v>273940312</v>
      </c>
      <c r="E27" s="21">
        <v>276140312</v>
      </c>
      <c r="F27" s="21">
        <v>259121714</v>
      </c>
      <c r="G27" s="22">
        <f t="shared" si="1"/>
        <v>0.9383697444362995</v>
      </c>
      <c r="H27" s="20">
        <v>89588802</v>
      </c>
      <c r="I27" s="21">
        <v>2269674</v>
      </c>
      <c r="J27" s="21">
        <v>3118068</v>
      </c>
      <c r="K27" s="20">
        <v>94976544</v>
      </c>
      <c r="L27" s="20">
        <v>3577816</v>
      </c>
      <c r="M27" s="21">
        <v>2921517</v>
      </c>
      <c r="N27" s="21">
        <v>71524665</v>
      </c>
      <c r="O27" s="20">
        <v>78023998</v>
      </c>
      <c r="P27" s="20">
        <v>6032821</v>
      </c>
      <c r="Q27" s="21">
        <v>2741749</v>
      </c>
      <c r="R27" s="21">
        <v>55077052</v>
      </c>
      <c r="S27" s="20">
        <v>63851622</v>
      </c>
      <c r="T27" s="20">
        <v>4622428</v>
      </c>
      <c r="U27" s="21">
        <v>3318994</v>
      </c>
      <c r="V27" s="21">
        <v>14328128</v>
      </c>
      <c r="W27" s="23">
        <v>22269550</v>
      </c>
    </row>
    <row r="28" spans="1:23" ht="13" x14ac:dyDescent="0.3">
      <c r="A28" s="17" t="s">
        <v>32</v>
      </c>
      <c r="B28" s="18" t="s">
        <v>70</v>
      </c>
      <c r="C28" s="19" t="s">
        <v>71</v>
      </c>
      <c r="D28" s="20">
        <v>220787550</v>
      </c>
      <c r="E28" s="21">
        <v>291331569</v>
      </c>
      <c r="F28" s="21">
        <v>274337784</v>
      </c>
      <c r="G28" s="22">
        <f t="shared" si="1"/>
        <v>0.94166857694711414</v>
      </c>
      <c r="H28" s="20">
        <v>81456357</v>
      </c>
      <c r="I28" s="21">
        <v>7203027</v>
      </c>
      <c r="J28" s="21">
        <v>6785906</v>
      </c>
      <c r="K28" s="20">
        <v>95445290</v>
      </c>
      <c r="L28" s="20">
        <v>12160280</v>
      </c>
      <c r="M28" s="21">
        <v>5774238</v>
      </c>
      <c r="N28" s="21">
        <v>59543156</v>
      </c>
      <c r="O28" s="20">
        <v>77477674</v>
      </c>
      <c r="P28" s="20">
        <v>20716152</v>
      </c>
      <c r="Q28" s="21">
        <v>5595714</v>
      </c>
      <c r="R28" s="21">
        <v>49832098</v>
      </c>
      <c r="S28" s="20">
        <v>76143964</v>
      </c>
      <c r="T28" s="20">
        <v>8579398</v>
      </c>
      <c r="U28" s="21">
        <v>6583636</v>
      </c>
      <c r="V28" s="21">
        <v>10107822</v>
      </c>
      <c r="W28" s="23">
        <v>25270856</v>
      </c>
    </row>
    <row r="29" spans="1:23" ht="13" x14ac:dyDescent="0.3">
      <c r="A29" s="17" t="s">
        <v>32</v>
      </c>
      <c r="B29" s="18" t="s">
        <v>72</v>
      </c>
      <c r="C29" s="19" t="s">
        <v>73</v>
      </c>
      <c r="D29" s="20">
        <v>244708168</v>
      </c>
      <c r="E29" s="21">
        <v>262160338</v>
      </c>
      <c r="F29" s="21">
        <v>268103140</v>
      </c>
      <c r="G29" s="22">
        <f t="shared" si="1"/>
        <v>1.0226685777312357</v>
      </c>
      <c r="H29" s="20">
        <v>108481263</v>
      </c>
      <c r="I29" s="21">
        <v>1817638</v>
      </c>
      <c r="J29" s="21">
        <v>2254479</v>
      </c>
      <c r="K29" s="20">
        <v>112553380</v>
      </c>
      <c r="L29" s="20">
        <v>7111612</v>
      </c>
      <c r="M29" s="21">
        <v>4423919</v>
      </c>
      <c r="N29" s="21">
        <v>68399895</v>
      </c>
      <c r="O29" s="20">
        <v>79935426</v>
      </c>
      <c r="P29" s="20">
        <v>3319754</v>
      </c>
      <c r="Q29" s="21">
        <v>3378741</v>
      </c>
      <c r="R29" s="21">
        <v>52154658</v>
      </c>
      <c r="S29" s="20">
        <v>58853153</v>
      </c>
      <c r="T29" s="20">
        <v>4385524</v>
      </c>
      <c r="U29" s="21">
        <v>7261922</v>
      </c>
      <c r="V29" s="21">
        <v>5113735</v>
      </c>
      <c r="W29" s="23">
        <v>16761181</v>
      </c>
    </row>
    <row r="30" spans="1:23" ht="13" x14ac:dyDescent="0.3">
      <c r="A30" s="17" t="s">
        <v>32</v>
      </c>
      <c r="B30" s="18" t="s">
        <v>74</v>
      </c>
      <c r="C30" s="19" t="s">
        <v>75</v>
      </c>
      <c r="D30" s="20">
        <v>148075277</v>
      </c>
      <c r="E30" s="21">
        <v>160277139</v>
      </c>
      <c r="F30" s="21">
        <v>162812670</v>
      </c>
      <c r="G30" s="22">
        <f t="shared" si="1"/>
        <v>1.0158196672078106</v>
      </c>
      <c r="H30" s="20">
        <v>51179852</v>
      </c>
      <c r="I30" s="21">
        <v>0</v>
      </c>
      <c r="J30" s="21">
        <v>6761835</v>
      </c>
      <c r="K30" s="20">
        <v>57941687</v>
      </c>
      <c r="L30" s="20">
        <v>4378941</v>
      </c>
      <c r="M30" s="21">
        <v>5000183</v>
      </c>
      <c r="N30" s="21">
        <v>35703992</v>
      </c>
      <c r="O30" s="20">
        <v>45083116</v>
      </c>
      <c r="P30" s="20">
        <v>5290037</v>
      </c>
      <c r="Q30" s="21">
        <v>4877683</v>
      </c>
      <c r="R30" s="21">
        <v>26727808</v>
      </c>
      <c r="S30" s="20">
        <v>36895528</v>
      </c>
      <c r="T30" s="20">
        <v>4748452</v>
      </c>
      <c r="U30" s="21">
        <v>12643232</v>
      </c>
      <c r="V30" s="21">
        <v>5500655</v>
      </c>
      <c r="W30" s="23">
        <v>22892339</v>
      </c>
    </row>
    <row r="31" spans="1:23" ht="13" x14ac:dyDescent="0.3">
      <c r="A31" s="17" t="s">
        <v>32</v>
      </c>
      <c r="B31" s="18" t="s">
        <v>76</v>
      </c>
      <c r="C31" s="19" t="s">
        <v>77</v>
      </c>
      <c r="D31" s="20">
        <v>1066722657</v>
      </c>
      <c r="E31" s="21">
        <v>1143914639</v>
      </c>
      <c r="F31" s="21">
        <v>1053422443</v>
      </c>
      <c r="G31" s="22">
        <f t="shared" si="1"/>
        <v>0.92089252736628369</v>
      </c>
      <c r="H31" s="20">
        <v>323790189</v>
      </c>
      <c r="I31" s="21">
        <v>49146589</v>
      </c>
      <c r="J31" s="21">
        <v>53240052</v>
      </c>
      <c r="K31" s="20">
        <v>426176830</v>
      </c>
      <c r="L31" s="20">
        <v>59448953</v>
      </c>
      <c r="M31" s="21">
        <v>51108261</v>
      </c>
      <c r="N31" s="21">
        <v>140342807</v>
      </c>
      <c r="O31" s="20">
        <v>250900021</v>
      </c>
      <c r="P31" s="20">
        <v>49945660</v>
      </c>
      <c r="Q31" s="21">
        <v>55132636</v>
      </c>
      <c r="R31" s="21">
        <v>121950078</v>
      </c>
      <c r="S31" s="20">
        <v>227028374</v>
      </c>
      <c r="T31" s="20">
        <v>58310769</v>
      </c>
      <c r="U31" s="21">
        <v>58068478</v>
      </c>
      <c r="V31" s="21">
        <v>32937971</v>
      </c>
      <c r="W31" s="23">
        <v>149317218</v>
      </c>
    </row>
    <row r="32" spans="1:23" ht="13" x14ac:dyDescent="0.3">
      <c r="A32" s="17" t="s">
        <v>47</v>
      </c>
      <c r="B32" s="18" t="s">
        <v>78</v>
      </c>
      <c r="C32" s="19" t="s">
        <v>79</v>
      </c>
      <c r="D32" s="20">
        <v>1720783370</v>
      </c>
      <c r="E32" s="21">
        <v>1762061667</v>
      </c>
      <c r="F32" s="21">
        <v>1421687969</v>
      </c>
      <c r="G32" s="22">
        <f t="shared" si="1"/>
        <v>0.80683213058059222</v>
      </c>
      <c r="H32" s="20">
        <v>362243552</v>
      </c>
      <c r="I32" s="21">
        <v>45822222</v>
      </c>
      <c r="J32" s="21">
        <v>59815684</v>
      </c>
      <c r="K32" s="20">
        <v>467881458</v>
      </c>
      <c r="L32" s="20">
        <v>60719765</v>
      </c>
      <c r="M32" s="21">
        <v>61333252</v>
      </c>
      <c r="N32" s="21">
        <v>316799323</v>
      </c>
      <c r="O32" s="20">
        <v>438852340</v>
      </c>
      <c r="P32" s="20">
        <v>51846040</v>
      </c>
      <c r="Q32" s="21">
        <v>59518122</v>
      </c>
      <c r="R32" s="21">
        <v>238634135</v>
      </c>
      <c r="S32" s="20">
        <v>349998297</v>
      </c>
      <c r="T32" s="20">
        <v>56138393</v>
      </c>
      <c r="U32" s="21">
        <v>63447845</v>
      </c>
      <c r="V32" s="21">
        <v>45369636</v>
      </c>
      <c r="W32" s="23">
        <v>164955874</v>
      </c>
    </row>
    <row r="33" spans="1:23" ht="14" x14ac:dyDescent="0.3">
      <c r="A33" s="24" t="s">
        <v>0</v>
      </c>
      <c r="B33" s="25" t="s">
        <v>80</v>
      </c>
      <c r="C33" s="26" t="s">
        <v>0</v>
      </c>
      <c r="D33" s="27">
        <f>SUM(D26:D32)</f>
        <v>4118286293</v>
      </c>
      <c r="E33" s="28">
        <f>SUM(E26:E32)</f>
        <v>4360151025</v>
      </c>
      <c r="F33" s="28">
        <f>SUM(F26:F32)</f>
        <v>3776117687</v>
      </c>
      <c r="G33" s="29">
        <f t="shared" si="1"/>
        <v>0.86605203933274311</v>
      </c>
      <c r="H33" s="27">
        <f t="shared" ref="H33:W33" si="4">SUM(H26:H32)</f>
        <v>1060764480</v>
      </c>
      <c r="I33" s="28">
        <f t="shared" si="4"/>
        <v>175631927</v>
      </c>
      <c r="J33" s="28">
        <f t="shared" si="4"/>
        <v>202465948</v>
      </c>
      <c r="K33" s="27">
        <f t="shared" si="4"/>
        <v>1438862355</v>
      </c>
      <c r="L33" s="27">
        <f t="shared" si="4"/>
        <v>164824480</v>
      </c>
      <c r="M33" s="28">
        <f t="shared" si="4"/>
        <v>122668841</v>
      </c>
      <c r="N33" s="28">
        <f t="shared" si="4"/>
        <v>730057107</v>
      </c>
      <c r="O33" s="27">
        <f t="shared" si="4"/>
        <v>1017550428</v>
      </c>
      <c r="P33" s="27">
        <f t="shared" si="4"/>
        <v>157392500</v>
      </c>
      <c r="Q33" s="28">
        <f t="shared" si="4"/>
        <v>145431918</v>
      </c>
      <c r="R33" s="28">
        <f t="shared" si="4"/>
        <v>576280420</v>
      </c>
      <c r="S33" s="27">
        <f t="shared" si="4"/>
        <v>879104838</v>
      </c>
      <c r="T33" s="27">
        <f t="shared" si="4"/>
        <v>153064133</v>
      </c>
      <c r="U33" s="28">
        <f t="shared" si="4"/>
        <v>168215226</v>
      </c>
      <c r="V33" s="28">
        <f t="shared" si="4"/>
        <v>119320707</v>
      </c>
      <c r="W33" s="30">
        <f t="shared" si="4"/>
        <v>440600066</v>
      </c>
    </row>
    <row r="34" spans="1:23" ht="13" x14ac:dyDescent="0.3">
      <c r="A34" s="17" t="s">
        <v>32</v>
      </c>
      <c r="B34" s="18" t="s">
        <v>81</v>
      </c>
      <c r="C34" s="19" t="s">
        <v>82</v>
      </c>
      <c r="D34" s="20">
        <v>447188028</v>
      </c>
      <c r="E34" s="21">
        <v>448651264</v>
      </c>
      <c r="F34" s="21">
        <v>316891108</v>
      </c>
      <c r="G34" s="22">
        <f t="shared" si="1"/>
        <v>0.70631943655908214</v>
      </c>
      <c r="H34" s="20">
        <v>94221136</v>
      </c>
      <c r="I34" s="21">
        <v>9857793</v>
      </c>
      <c r="J34" s="21">
        <v>8971130</v>
      </c>
      <c r="K34" s="20">
        <v>113050059</v>
      </c>
      <c r="L34" s="20">
        <v>11354558</v>
      </c>
      <c r="M34" s="21">
        <v>10966011</v>
      </c>
      <c r="N34" s="21">
        <v>75822447</v>
      </c>
      <c r="O34" s="20">
        <v>98143016</v>
      </c>
      <c r="P34" s="20">
        <v>8670465</v>
      </c>
      <c r="Q34" s="21">
        <v>9404944</v>
      </c>
      <c r="R34" s="21">
        <v>54284913</v>
      </c>
      <c r="S34" s="20">
        <v>72360322</v>
      </c>
      <c r="T34" s="20">
        <v>9887227</v>
      </c>
      <c r="U34" s="21">
        <v>12815098</v>
      </c>
      <c r="V34" s="21">
        <v>10635386</v>
      </c>
      <c r="W34" s="23">
        <v>33337711</v>
      </c>
    </row>
    <row r="35" spans="1:23" ht="13" x14ac:dyDescent="0.3">
      <c r="A35" s="17" t="s">
        <v>32</v>
      </c>
      <c r="B35" s="18" t="s">
        <v>83</v>
      </c>
      <c r="C35" s="19" t="s">
        <v>84</v>
      </c>
      <c r="D35" s="20">
        <v>351394493</v>
      </c>
      <c r="E35" s="21">
        <v>362517756</v>
      </c>
      <c r="F35" s="21">
        <v>349152768</v>
      </c>
      <c r="G35" s="22">
        <f t="shared" si="1"/>
        <v>0.96313287341434384</v>
      </c>
      <c r="H35" s="20">
        <v>99906942</v>
      </c>
      <c r="I35" s="21">
        <v>0</v>
      </c>
      <c r="J35" s="21">
        <v>44475048</v>
      </c>
      <c r="K35" s="20">
        <v>144381990</v>
      </c>
      <c r="L35" s="20">
        <v>-17030529</v>
      </c>
      <c r="M35" s="21">
        <v>10672115</v>
      </c>
      <c r="N35" s="21">
        <v>83922757</v>
      </c>
      <c r="O35" s="20">
        <v>77564343</v>
      </c>
      <c r="P35" s="20">
        <v>11544292</v>
      </c>
      <c r="Q35" s="21">
        <v>9536397</v>
      </c>
      <c r="R35" s="21">
        <v>65269400</v>
      </c>
      <c r="S35" s="20">
        <v>86350089</v>
      </c>
      <c r="T35" s="20">
        <v>10429709</v>
      </c>
      <c r="U35" s="21">
        <v>10594014</v>
      </c>
      <c r="V35" s="21">
        <v>19832623</v>
      </c>
      <c r="W35" s="23">
        <v>40856346</v>
      </c>
    </row>
    <row r="36" spans="1:23" ht="13" x14ac:dyDescent="0.3">
      <c r="A36" s="17" t="s">
        <v>32</v>
      </c>
      <c r="B36" s="18" t="s">
        <v>85</v>
      </c>
      <c r="C36" s="19" t="s">
        <v>86</v>
      </c>
      <c r="D36" s="20">
        <v>412910110</v>
      </c>
      <c r="E36" s="21">
        <v>451541615</v>
      </c>
      <c r="F36" s="21">
        <v>433994911</v>
      </c>
      <c r="G36" s="22">
        <f t="shared" si="1"/>
        <v>0.9611404499228714</v>
      </c>
      <c r="H36" s="20">
        <v>79849704</v>
      </c>
      <c r="I36" s="21">
        <v>27098038</v>
      </c>
      <c r="J36" s="21">
        <v>36835357</v>
      </c>
      <c r="K36" s="20">
        <v>143783099</v>
      </c>
      <c r="L36" s="20">
        <v>28781982</v>
      </c>
      <c r="M36" s="21">
        <v>43018566</v>
      </c>
      <c r="N36" s="21">
        <v>65457555</v>
      </c>
      <c r="O36" s="20">
        <v>137258103</v>
      </c>
      <c r="P36" s="20">
        <v>8206007</v>
      </c>
      <c r="Q36" s="21">
        <v>25131018</v>
      </c>
      <c r="R36" s="21">
        <v>42436321</v>
      </c>
      <c r="S36" s="20">
        <v>75773346</v>
      </c>
      <c r="T36" s="20">
        <v>23504484</v>
      </c>
      <c r="U36" s="21">
        <v>26442168</v>
      </c>
      <c r="V36" s="21">
        <v>27233711</v>
      </c>
      <c r="W36" s="23">
        <v>77180363</v>
      </c>
    </row>
    <row r="37" spans="1:23" ht="13" x14ac:dyDescent="0.3">
      <c r="A37" s="17" t="s">
        <v>47</v>
      </c>
      <c r="B37" s="18" t="s">
        <v>87</v>
      </c>
      <c r="C37" s="19" t="s">
        <v>88</v>
      </c>
      <c r="D37" s="20">
        <v>894987578</v>
      </c>
      <c r="E37" s="21">
        <v>894987582</v>
      </c>
      <c r="F37" s="21">
        <v>885416288</v>
      </c>
      <c r="G37" s="22">
        <f t="shared" si="1"/>
        <v>0.98930566837741885</v>
      </c>
      <c r="H37" s="20">
        <v>178977780</v>
      </c>
      <c r="I37" s="21">
        <v>49874287</v>
      </c>
      <c r="J37" s="21">
        <v>27213849</v>
      </c>
      <c r="K37" s="20">
        <v>256065916</v>
      </c>
      <c r="L37" s="20">
        <v>22679421</v>
      </c>
      <c r="M37" s="21">
        <v>40015594</v>
      </c>
      <c r="N37" s="21">
        <v>150610533</v>
      </c>
      <c r="O37" s="20">
        <v>213305548</v>
      </c>
      <c r="P37" s="20">
        <v>27932860</v>
      </c>
      <c r="Q37" s="21">
        <v>27048766</v>
      </c>
      <c r="R37" s="21">
        <v>118415953</v>
      </c>
      <c r="S37" s="20">
        <v>173397579</v>
      </c>
      <c r="T37" s="20">
        <v>23129028</v>
      </c>
      <c r="U37" s="21">
        <v>19890062</v>
      </c>
      <c r="V37" s="21">
        <v>199628155</v>
      </c>
      <c r="W37" s="23">
        <v>242647245</v>
      </c>
    </row>
    <row r="38" spans="1:23" ht="14" x14ac:dyDescent="0.3">
      <c r="A38" s="24" t="s">
        <v>0</v>
      </c>
      <c r="B38" s="25" t="s">
        <v>89</v>
      </c>
      <c r="C38" s="26" t="s">
        <v>0</v>
      </c>
      <c r="D38" s="27">
        <f>SUM(D34:D37)</f>
        <v>2106480209</v>
      </c>
      <c r="E38" s="28">
        <f>SUM(E34:E37)</f>
        <v>2157698217</v>
      </c>
      <c r="F38" s="28">
        <f>SUM(F34:F37)</f>
        <v>1985455075</v>
      </c>
      <c r="G38" s="29">
        <f t="shared" si="1"/>
        <v>0.92017273748342721</v>
      </c>
      <c r="H38" s="27">
        <f t="shared" ref="H38:W38" si="5">SUM(H34:H37)</f>
        <v>452955562</v>
      </c>
      <c r="I38" s="28">
        <f t="shared" si="5"/>
        <v>86830118</v>
      </c>
      <c r="J38" s="28">
        <f t="shared" si="5"/>
        <v>117495384</v>
      </c>
      <c r="K38" s="27">
        <f t="shared" si="5"/>
        <v>657281064</v>
      </c>
      <c r="L38" s="27">
        <f t="shared" si="5"/>
        <v>45785432</v>
      </c>
      <c r="M38" s="28">
        <f t="shared" si="5"/>
        <v>104672286</v>
      </c>
      <c r="N38" s="28">
        <f t="shared" si="5"/>
        <v>375813292</v>
      </c>
      <c r="O38" s="27">
        <f t="shared" si="5"/>
        <v>526271010</v>
      </c>
      <c r="P38" s="27">
        <f t="shared" si="5"/>
        <v>56353624</v>
      </c>
      <c r="Q38" s="28">
        <f t="shared" si="5"/>
        <v>71121125</v>
      </c>
      <c r="R38" s="28">
        <f t="shared" si="5"/>
        <v>280406587</v>
      </c>
      <c r="S38" s="27">
        <f t="shared" si="5"/>
        <v>407881336</v>
      </c>
      <c r="T38" s="27">
        <f t="shared" si="5"/>
        <v>66950448</v>
      </c>
      <c r="U38" s="28">
        <f t="shared" si="5"/>
        <v>69741342</v>
      </c>
      <c r="V38" s="28">
        <f t="shared" si="5"/>
        <v>257329875</v>
      </c>
      <c r="W38" s="30">
        <f t="shared" si="5"/>
        <v>394021665</v>
      </c>
    </row>
    <row r="39" spans="1:23" ht="13" x14ac:dyDescent="0.3">
      <c r="A39" s="17" t="s">
        <v>32</v>
      </c>
      <c r="B39" s="18" t="s">
        <v>90</v>
      </c>
      <c r="C39" s="19" t="s">
        <v>91</v>
      </c>
      <c r="D39" s="20">
        <v>461269912</v>
      </c>
      <c r="E39" s="21">
        <v>473247912</v>
      </c>
      <c r="F39" s="21">
        <v>475131863</v>
      </c>
      <c r="G39" s="22">
        <f t="shared" si="1"/>
        <v>1.0039808965918904</v>
      </c>
      <c r="H39" s="20">
        <v>170590037</v>
      </c>
      <c r="I39" s="21">
        <v>7058005</v>
      </c>
      <c r="J39" s="21">
        <v>8905056</v>
      </c>
      <c r="K39" s="20">
        <v>186553098</v>
      </c>
      <c r="L39" s="20">
        <v>10735504</v>
      </c>
      <c r="M39" s="21">
        <v>10961351</v>
      </c>
      <c r="N39" s="21">
        <v>125591566</v>
      </c>
      <c r="O39" s="20">
        <v>147288421</v>
      </c>
      <c r="P39" s="20">
        <v>11210755</v>
      </c>
      <c r="Q39" s="21">
        <v>7288136</v>
      </c>
      <c r="R39" s="21">
        <v>93985493</v>
      </c>
      <c r="S39" s="20">
        <v>112484384</v>
      </c>
      <c r="T39" s="20">
        <v>7024427</v>
      </c>
      <c r="U39" s="21">
        <v>12008904</v>
      </c>
      <c r="V39" s="21">
        <v>9772629</v>
      </c>
      <c r="W39" s="23">
        <v>28805960</v>
      </c>
    </row>
    <row r="40" spans="1:23" ht="13" x14ac:dyDescent="0.3">
      <c r="A40" s="17" t="s">
        <v>32</v>
      </c>
      <c r="B40" s="18" t="s">
        <v>92</v>
      </c>
      <c r="C40" s="19" t="s">
        <v>93</v>
      </c>
      <c r="D40" s="20">
        <v>374155783</v>
      </c>
      <c r="E40" s="21">
        <v>432495189</v>
      </c>
      <c r="F40" s="21">
        <v>337089830</v>
      </c>
      <c r="G40" s="22">
        <f t="shared" si="1"/>
        <v>0.77940712075759067</v>
      </c>
      <c r="H40" s="20">
        <v>102439672</v>
      </c>
      <c r="I40" s="21">
        <v>4071710</v>
      </c>
      <c r="J40" s="21">
        <v>17688292</v>
      </c>
      <c r="K40" s="20">
        <v>124199674</v>
      </c>
      <c r="L40" s="20">
        <v>14349307</v>
      </c>
      <c r="M40" s="21">
        <v>-8576656</v>
      </c>
      <c r="N40" s="21">
        <v>72557204</v>
      </c>
      <c r="O40" s="20">
        <v>78329855</v>
      </c>
      <c r="P40" s="20">
        <v>6107700</v>
      </c>
      <c r="Q40" s="21">
        <v>6461104</v>
      </c>
      <c r="R40" s="21">
        <v>74654946</v>
      </c>
      <c r="S40" s="20">
        <v>87223750</v>
      </c>
      <c r="T40" s="20">
        <v>9105758</v>
      </c>
      <c r="U40" s="21">
        <v>5423969</v>
      </c>
      <c r="V40" s="21">
        <v>32806824</v>
      </c>
      <c r="W40" s="23">
        <v>47336551</v>
      </c>
    </row>
    <row r="41" spans="1:23" ht="13" x14ac:dyDescent="0.3">
      <c r="A41" s="17" t="s">
        <v>32</v>
      </c>
      <c r="B41" s="18" t="s">
        <v>94</v>
      </c>
      <c r="C41" s="19" t="s">
        <v>95</v>
      </c>
      <c r="D41" s="20">
        <v>490715604</v>
      </c>
      <c r="E41" s="21">
        <v>514660543</v>
      </c>
      <c r="F41" s="21">
        <v>542841207</v>
      </c>
      <c r="G41" s="22">
        <f t="shared" si="1"/>
        <v>1.054755827667947</v>
      </c>
      <c r="H41" s="20">
        <v>145215088</v>
      </c>
      <c r="I41" s="21">
        <v>-938591</v>
      </c>
      <c r="J41" s="21">
        <v>30874825</v>
      </c>
      <c r="K41" s="20">
        <v>175151322</v>
      </c>
      <c r="L41" s="20">
        <v>28228243</v>
      </c>
      <c r="M41" s="21">
        <v>28238384</v>
      </c>
      <c r="N41" s="21">
        <v>155780722</v>
      </c>
      <c r="O41" s="20">
        <v>212247349</v>
      </c>
      <c r="P41" s="20">
        <v>6656465</v>
      </c>
      <c r="Q41" s="21">
        <v>15567830</v>
      </c>
      <c r="R41" s="21">
        <v>99732220</v>
      </c>
      <c r="S41" s="20">
        <v>121956515</v>
      </c>
      <c r="T41" s="20">
        <v>5903759</v>
      </c>
      <c r="U41" s="21">
        <v>0</v>
      </c>
      <c r="V41" s="21">
        <v>27582262</v>
      </c>
      <c r="W41" s="23">
        <v>33486021</v>
      </c>
    </row>
    <row r="42" spans="1:23" ht="13" x14ac:dyDescent="0.3">
      <c r="A42" s="17" t="s">
        <v>32</v>
      </c>
      <c r="B42" s="18" t="s">
        <v>96</v>
      </c>
      <c r="C42" s="19" t="s">
        <v>97</v>
      </c>
      <c r="D42" s="20">
        <v>317040806</v>
      </c>
      <c r="E42" s="21">
        <v>347957150</v>
      </c>
      <c r="F42" s="21">
        <v>319462745</v>
      </c>
      <c r="G42" s="22">
        <f t="shared" si="1"/>
        <v>0.91810944249888238</v>
      </c>
      <c r="H42" s="20">
        <v>102940418</v>
      </c>
      <c r="I42" s="21">
        <v>45586302</v>
      </c>
      <c r="J42" s="21">
        <v>9100988</v>
      </c>
      <c r="K42" s="20">
        <v>157627708</v>
      </c>
      <c r="L42" s="20">
        <v>3020441</v>
      </c>
      <c r="M42" s="21">
        <v>-705114</v>
      </c>
      <c r="N42" s="21">
        <v>82838041</v>
      </c>
      <c r="O42" s="20">
        <v>85153368</v>
      </c>
      <c r="P42" s="20">
        <v>2054285</v>
      </c>
      <c r="Q42" s="21">
        <v>2126718</v>
      </c>
      <c r="R42" s="21">
        <v>66842346</v>
      </c>
      <c r="S42" s="20">
        <v>71023349</v>
      </c>
      <c r="T42" s="20">
        <v>1527601</v>
      </c>
      <c r="U42" s="21">
        <v>2235692</v>
      </c>
      <c r="V42" s="21">
        <v>1895027</v>
      </c>
      <c r="W42" s="23">
        <v>5658320</v>
      </c>
    </row>
    <row r="43" spans="1:23" ht="13" x14ac:dyDescent="0.3">
      <c r="A43" s="17" t="s">
        <v>32</v>
      </c>
      <c r="B43" s="18" t="s">
        <v>98</v>
      </c>
      <c r="C43" s="19" t="s">
        <v>99</v>
      </c>
      <c r="D43" s="20">
        <v>1884605639</v>
      </c>
      <c r="E43" s="21">
        <v>1802181006</v>
      </c>
      <c r="F43" s="21">
        <v>1675160222</v>
      </c>
      <c r="G43" s="22">
        <f t="shared" si="1"/>
        <v>0.92951829834122668</v>
      </c>
      <c r="H43" s="20">
        <v>633606156</v>
      </c>
      <c r="I43" s="21">
        <v>92093044</v>
      </c>
      <c r="J43" s="21">
        <v>86428521</v>
      </c>
      <c r="K43" s="20">
        <v>812127721</v>
      </c>
      <c r="L43" s="20">
        <v>71847777</v>
      </c>
      <c r="M43" s="21">
        <v>72126195</v>
      </c>
      <c r="N43" s="21">
        <v>218086537</v>
      </c>
      <c r="O43" s="20">
        <v>362060509</v>
      </c>
      <c r="P43" s="20">
        <v>63508860</v>
      </c>
      <c r="Q43" s="21">
        <v>57782427</v>
      </c>
      <c r="R43" s="21">
        <v>190826180</v>
      </c>
      <c r="S43" s="20">
        <v>312117467</v>
      </c>
      <c r="T43" s="20">
        <v>67558622</v>
      </c>
      <c r="U43" s="21">
        <v>54277594</v>
      </c>
      <c r="V43" s="21">
        <v>67018309</v>
      </c>
      <c r="W43" s="23">
        <v>188854525</v>
      </c>
    </row>
    <row r="44" spans="1:23" ht="13" x14ac:dyDescent="0.3">
      <c r="A44" s="17" t="s">
        <v>47</v>
      </c>
      <c r="B44" s="18" t="s">
        <v>100</v>
      </c>
      <c r="C44" s="19" t="s">
        <v>101</v>
      </c>
      <c r="D44" s="20">
        <v>1792108261</v>
      </c>
      <c r="E44" s="21">
        <v>1813690328</v>
      </c>
      <c r="F44" s="21">
        <v>1656462146</v>
      </c>
      <c r="G44" s="22">
        <f t="shared" si="1"/>
        <v>0.91331034875541328</v>
      </c>
      <c r="H44" s="20">
        <v>538342208</v>
      </c>
      <c r="I44" s="21">
        <v>36198813</v>
      </c>
      <c r="J44" s="21">
        <v>40078249</v>
      </c>
      <c r="K44" s="20">
        <v>614619270</v>
      </c>
      <c r="L44" s="20">
        <v>32678501</v>
      </c>
      <c r="M44" s="21">
        <v>35713837</v>
      </c>
      <c r="N44" s="21">
        <v>430788200</v>
      </c>
      <c r="O44" s="20">
        <v>499180538</v>
      </c>
      <c r="P44" s="20">
        <v>49117829</v>
      </c>
      <c r="Q44" s="21">
        <v>35159849</v>
      </c>
      <c r="R44" s="21">
        <v>336960796</v>
      </c>
      <c r="S44" s="20">
        <v>421238474</v>
      </c>
      <c r="T44" s="20">
        <v>43944382</v>
      </c>
      <c r="U44" s="21">
        <v>36761612</v>
      </c>
      <c r="V44" s="21">
        <v>40717870</v>
      </c>
      <c r="W44" s="23">
        <v>121423864</v>
      </c>
    </row>
    <row r="45" spans="1:23" ht="14" x14ac:dyDescent="0.3">
      <c r="A45" s="24" t="s">
        <v>0</v>
      </c>
      <c r="B45" s="25" t="s">
        <v>102</v>
      </c>
      <c r="C45" s="26" t="s">
        <v>0</v>
      </c>
      <c r="D45" s="27">
        <f>SUM(D39:D44)</f>
        <v>5319896005</v>
      </c>
      <c r="E45" s="28">
        <f>SUM(E39:E44)</f>
        <v>5384232128</v>
      </c>
      <c r="F45" s="28">
        <f>SUM(F39:F44)</f>
        <v>5006148013</v>
      </c>
      <c r="G45" s="29">
        <f t="shared" si="1"/>
        <v>0.92977938060400056</v>
      </c>
      <c r="H45" s="27">
        <f t="shared" ref="H45:W45" si="6">SUM(H39:H44)</f>
        <v>1693133579</v>
      </c>
      <c r="I45" s="28">
        <f t="shared" si="6"/>
        <v>184069283</v>
      </c>
      <c r="J45" s="28">
        <f t="shared" si="6"/>
        <v>193075931</v>
      </c>
      <c r="K45" s="27">
        <f t="shared" si="6"/>
        <v>2070278793</v>
      </c>
      <c r="L45" s="27">
        <f t="shared" si="6"/>
        <v>160859773</v>
      </c>
      <c r="M45" s="28">
        <f t="shared" si="6"/>
        <v>137757997</v>
      </c>
      <c r="N45" s="28">
        <f t="shared" si="6"/>
        <v>1085642270</v>
      </c>
      <c r="O45" s="27">
        <f t="shared" si="6"/>
        <v>1384260040</v>
      </c>
      <c r="P45" s="27">
        <f t="shared" si="6"/>
        <v>138655894</v>
      </c>
      <c r="Q45" s="28">
        <f t="shared" si="6"/>
        <v>124386064</v>
      </c>
      <c r="R45" s="28">
        <f t="shared" si="6"/>
        <v>863001981</v>
      </c>
      <c r="S45" s="27">
        <f t="shared" si="6"/>
        <v>1126043939</v>
      </c>
      <c r="T45" s="27">
        <f t="shared" si="6"/>
        <v>135064549</v>
      </c>
      <c r="U45" s="28">
        <f t="shared" si="6"/>
        <v>110707771</v>
      </c>
      <c r="V45" s="28">
        <f t="shared" si="6"/>
        <v>179792921</v>
      </c>
      <c r="W45" s="30">
        <f t="shared" si="6"/>
        <v>425565241</v>
      </c>
    </row>
    <row r="46" spans="1:23" ht="13" x14ac:dyDescent="0.3">
      <c r="A46" s="17" t="s">
        <v>32</v>
      </c>
      <c r="B46" s="18" t="s">
        <v>103</v>
      </c>
      <c r="C46" s="19" t="s">
        <v>104</v>
      </c>
      <c r="D46" s="20">
        <v>584468508</v>
      </c>
      <c r="E46" s="21">
        <v>585268894</v>
      </c>
      <c r="F46" s="21">
        <v>548433667</v>
      </c>
      <c r="G46" s="22">
        <f t="shared" si="1"/>
        <v>0.93706272898214205</v>
      </c>
      <c r="H46" s="20">
        <v>163724418</v>
      </c>
      <c r="I46" s="21">
        <v>21705789</v>
      </c>
      <c r="J46" s="21">
        <v>42903277</v>
      </c>
      <c r="K46" s="20">
        <v>228333484</v>
      </c>
      <c r="L46" s="20">
        <v>19530245</v>
      </c>
      <c r="M46" s="21">
        <v>14095250</v>
      </c>
      <c r="N46" s="21">
        <v>126468419</v>
      </c>
      <c r="O46" s="20">
        <v>160093914</v>
      </c>
      <c r="P46" s="20">
        <v>14619822</v>
      </c>
      <c r="Q46" s="21">
        <v>33423413</v>
      </c>
      <c r="R46" s="21">
        <v>75736784</v>
      </c>
      <c r="S46" s="20">
        <v>123780019</v>
      </c>
      <c r="T46" s="20">
        <v>18672677</v>
      </c>
      <c r="U46" s="21">
        <v>4490213</v>
      </c>
      <c r="V46" s="21">
        <v>13063360</v>
      </c>
      <c r="W46" s="23">
        <v>36226250</v>
      </c>
    </row>
    <row r="47" spans="1:23" ht="13" x14ac:dyDescent="0.3">
      <c r="A47" s="17" t="s">
        <v>32</v>
      </c>
      <c r="B47" s="18" t="s">
        <v>105</v>
      </c>
      <c r="C47" s="19" t="s">
        <v>106</v>
      </c>
      <c r="D47" s="20">
        <v>402512210</v>
      </c>
      <c r="E47" s="21">
        <v>428094888</v>
      </c>
      <c r="F47" s="21">
        <v>409187896</v>
      </c>
      <c r="G47" s="22">
        <f t="shared" si="1"/>
        <v>0.95583457656238124</v>
      </c>
      <c r="H47" s="20">
        <v>175143029</v>
      </c>
      <c r="I47" s="21">
        <v>18923975</v>
      </c>
      <c r="J47" s="21">
        <v>-321488</v>
      </c>
      <c r="K47" s="20">
        <v>193745516</v>
      </c>
      <c r="L47" s="20">
        <v>4313062</v>
      </c>
      <c r="M47" s="21">
        <v>4935031</v>
      </c>
      <c r="N47" s="21">
        <v>100060031</v>
      </c>
      <c r="O47" s="20">
        <v>109308124</v>
      </c>
      <c r="P47" s="20">
        <v>3466873</v>
      </c>
      <c r="Q47" s="21">
        <v>8347147</v>
      </c>
      <c r="R47" s="21">
        <v>76602520</v>
      </c>
      <c r="S47" s="20">
        <v>88416540</v>
      </c>
      <c r="T47" s="20">
        <v>6956245</v>
      </c>
      <c r="U47" s="21">
        <v>3901852</v>
      </c>
      <c r="V47" s="21">
        <v>6859619</v>
      </c>
      <c r="W47" s="23">
        <v>17717716</v>
      </c>
    </row>
    <row r="48" spans="1:23" ht="13" x14ac:dyDescent="0.3">
      <c r="A48" s="17" t="s">
        <v>32</v>
      </c>
      <c r="B48" s="18" t="s">
        <v>107</v>
      </c>
      <c r="C48" s="19" t="s">
        <v>108</v>
      </c>
      <c r="D48" s="20">
        <v>518875964</v>
      </c>
      <c r="E48" s="21">
        <v>520839284</v>
      </c>
      <c r="F48" s="21">
        <v>524551618</v>
      </c>
      <c r="G48" s="22">
        <f t="shared" si="1"/>
        <v>1.0071275998451761</v>
      </c>
      <c r="H48" s="20">
        <v>176300750</v>
      </c>
      <c r="I48" s="21">
        <v>10257126</v>
      </c>
      <c r="J48" s="21">
        <v>13631227</v>
      </c>
      <c r="K48" s="20">
        <v>200189103</v>
      </c>
      <c r="L48" s="20">
        <v>24092691</v>
      </c>
      <c r="M48" s="21">
        <v>10295429</v>
      </c>
      <c r="N48" s="21">
        <v>133073444</v>
      </c>
      <c r="O48" s="20">
        <v>167461564</v>
      </c>
      <c r="P48" s="20">
        <v>16638197</v>
      </c>
      <c r="Q48" s="21">
        <v>6591610</v>
      </c>
      <c r="R48" s="21">
        <v>96831634</v>
      </c>
      <c r="S48" s="20">
        <v>120061441</v>
      </c>
      <c r="T48" s="20">
        <v>10489475</v>
      </c>
      <c r="U48" s="21">
        <v>12786770</v>
      </c>
      <c r="V48" s="21">
        <v>13563265</v>
      </c>
      <c r="W48" s="23">
        <v>36839510</v>
      </c>
    </row>
    <row r="49" spans="1:23" ht="13" x14ac:dyDescent="0.3">
      <c r="A49" s="17" t="s">
        <v>32</v>
      </c>
      <c r="B49" s="18" t="s">
        <v>109</v>
      </c>
      <c r="C49" s="19" t="s">
        <v>110</v>
      </c>
      <c r="D49" s="20">
        <v>314522151</v>
      </c>
      <c r="E49" s="21">
        <v>357711671</v>
      </c>
      <c r="F49" s="21">
        <v>143578439</v>
      </c>
      <c r="G49" s="22">
        <f t="shared" si="1"/>
        <v>0.40138035921114801</v>
      </c>
      <c r="H49" s="20">
        <v>71384402</v>
      </c>
      <c r="I49" s="21">
        <v>2636044</v>
      </c>
      <c r="J49" s="21">
        <v>2988877</v>
      </c>
      <c r="K49" s="20">
        <v>77009323</v>
      </c>
      <c r="L49" s="20">
        <v>2950800</v>
      </c>
      <c r="M49" s="21">
        <v>2445575</v>
      </c>
      <c r="N49" s="21">
        <v>2324833</v>
      </c>
      <c r="O49" s="20">
        <v>7721208</v>
      </c>
      <c r="P49" s="20">
        <v>2461864</v>
      </c>
      <c r="Q49" s="21">
        <v>2596466</v>
      </c>
      <c r="R49" s="21">
        <v>44803176</v>
      </c>
      <c r="S49" s="20">
        <v>49861506</v>
      </c>
      <c r="T49" s="20">
        <v>2731470</v>
      </c>
      <c r="U49" s="21">
        <v>2413131</v>
      </c>
      <c r="V49" s="21">
        <v>3841801</v>
      </c>
      <c r="W49" s="23">
        <v>8986402</v>
      </c>
    </row>
    <row r="50" spans="1:23" ht="13" x14ac:dyDescent="0.3">
      <c r="A50" s="17" t="s">
        <v>47</v>
      </c>
      <c r="B50" s="18" t="s">
        <v>111</v>
      </c>
      <c r="C50" s="19" t="s">
        <v>112</v>
      </c>
      <c r="D50" s="20">
        <v>1091955012</v>
      </c>
      <c r="E50" s="21">
        <v>1143149947</v>
      </c>
      <c r="F50" s="21">
        <v>971233738</v>
      </c>
      <c r="G50" s="22">
        <f t="shared" si="1"/>
        <v>0.84961184711492621</v>
      </c>
      <c r="H50" s="20">
        <v>341882477</v>
      </c>
      <c r="I50" s="21">
        <v>13124698</v>
      </c>
      <c r="J50" s="21">
        <v>12251686</v>
      </c>
      <c r="K50" s="20">
        <v>367258861</v>
      </c>
      <c r="L50" s="20">
        <v>24204778</v>
      </c>
      <c r="M50" s="21">
        <v>10466105</v>
      </c>
      <c r="N50" s="21">
        <v>275721565</v>
      </c>
      <c r="O50" s="20">
        <v>310392448</v>
      </c>
      <c r="P50" s="20">
        <v>16670499</v>
      </c>
      <c r="Q50" s="21">
        <v>16014885</v>
      </c>
      <c r="R50" s="21">
        <v>210935365</v>
      </c>
      <c r="S50" s="20">
        <v>243620749</v>
      </c>
      <c r="T50" s="20">
        <v>16668560</v>
      </c>
      <c r="U50" s="21">
        <v>17395565</v>
      </c>
      <c r="V50" s="21">
        <v>15897555</v>
      </c>
      <c r="W50" s="23">
        <v>49961680</v>
      </c>
    </row>
    <row r="51" spans="1:23" ht="14" x14ac:dyDescent="0.3">
      <c r="A51" s="24" t="s">
        <v>0</v>
      </c>
      <c r="B51" s="25" t="s">
        <v>113</v>
      </c>
      <c r="C51" s="26" t="s">
        <v>0</v>
      </c>
      <c r="D51" s="27">
        <f>SUM(D46:D50)</f>
        <v>2912333845</v>
      </c>
      <c r="E51" s="28">
        <f>SUM(E46:E50)</f>
        <v>3035064684</v>
      </c>
      <c r="F51" s="28">
        <f>SUM(F46:F50)</f>
        <v>2596985358</v>
      </c>
      <c r="G51" s="29">
        <f t="shared" si="1"/>
        <v>0.85566062947210653</v>
      </c>
      <c r="H51" s="27">
        <f t="shared" ref="H51:W51" si="7">SUM(H46:H50)</f>
        <v>928435076</v>
      </c>
      <c r="I51" s="28">
        <f t="shared" si="7"/>
        <v>66647632</v>
      </c>
      <c r="J51" s="28">
        <f t="shared" si="7"/>
        <v>71453579</v>
      </c>
      <c r="K51" s="27">
        <f t="shared" si="7"/>
        <v>1066536287</v>
      </c>
      <c r="L51" s="27">
        <f t="shared" si="7"/>
        <v>75091576</v>
      </c>
      <c r="M51" s="28">
        <f t="shared" si="7"/>
        <v>42237390</v>
      </c>
      <c r="N51" s="28">
        <f t="shared" si="7"/>
        <v>637648292</v>
      </c>
      <c r="O51" s="27">
        <f t="shared" si="7"/>
        <v>754977258</v>
      </c>
      <c r="P51" s="27">
        <f t="shared" si="7"/>
        <v>53857255</v>
      </c>
      <c r="Q51" s="28">
        <f t="shared" si="7"/>
        <v>66973521</v>
      </c>
      <c r="R51" s="28">
        <f t="shared" si="7"/>
        <v>504909479</v>
      </c>
      <c r="S51" s="27">
        <f t="shared" si="7"/>
        <v>625740255</v>
      </c>
      <c r="T51" s="27">
        <f t="shared" si="7"/>
        <v>55518427</v>
      </c>
      <c r="U51" s="28">
        <f t="shared" si="7"/>
        <v>40987531</v>
      </c>
      <c r="V51" s="28">
        <f t="shared" si="7"/>
        <v>53225600</v>
      </c>
      <c r="W51" s="30">
        <f t="shared" si="7"/>
        <v>149731558</v>
      </c>
    </row>
    <row r="52" spans="1:23" ht="14" x14ac:dyDescent="0.3">
      <c r="A52" s="24" t="s">
        <v>0</v>
      </c>
      <c r="B52" s="25" t="s">
        <v>114</v>
      </c>
      <c r="C52" s="26" t="s">
        <v>0</v>
      </c>
      <c r="D52" s="27">
        <f>SUM(D6:D7,D9:D16,D18:D24,D26:D32,D34:D37,D39:D44,D46:D50)</f>
        <v>51552659902</v>
      </c>
      <c r="E52" s="28">
        <f>SUM(E6:E7,E9:E16,E18:E24,E26:E32,E34:E37,E39:E44,E46:E50)</f>
        <v>52209211161</v>
      </c>
      <c r="F52" s="28">
        <f>SUM(F6:F7,F9:F16,F18:F24,F26:F32,F34:F37,F39:F44,F46:F50)</f>
        <v>48764364865</v>
      </c>
      <c r="G52" s="29">
        <f t="shared" si="1"/>
        <v>0.93401841898401861</v>
      </c>
      <c r="H52" s="27">
        <f t="shared" ref="H52:W52" si="8">SUM(H6:H7,H9:H16,H18:H24,H26:H32,H34:H37,H39:H44,H46:H50)</f>
        <v>7475202587</v>
      </c>
      <c r="I52" s="28">
        <f t="shared" si="8"/>
        <v>2873752870</v>
      </c>
      <c r="J52" s="28">
        <f t="shared" si="8"/>
        <v>7782582121</v>
      </c>
      <c r="K52" s="27">
        <f t="shared" si="8"/>
        <v>18131537578</v>
      </c>
      <c r="L52" s="27">
        <f t="shared" si="8"/>
        <v>2504276123</v>
      </c>
      <c r="M52" s="28">
        <f t="shared" si="8"/>
        <v>2474433918</v>
      </c>
      <c r="N52" s="28">
        <f t="shared" si="8"/>
        <v>6932307953</v>
      </c>
      <c r="O52" s="27">
        <f t="shared" si="8"/>
        <v>11911017994</v>
      </c>
      <c r="P52" s="27">
        <f t="shared" si="8"/>
        <v>2735553019</v>
      </c>
      <c r="Q52" s="28">
        <f t="shared" si="8"/>
        <v>2059820382</v>
      </c>
      <c r="R52" s="28">
        <f t="shared" si="8"/>
        <v>6241592828</v>
      </c>
      <c r="S52" s="27">
        <f t="shared" si="8"/>
        <v>11036966229</v>
      </c>
      <c r="T52" s="27">
        <f t="shared" si="8"/>
        <v>2633528938</v>
      </c>
      <c r="U52" s="28">
        <f t="shared" si="8"/>
        <v>2390111740</v>
      </c>
      <c r="V52" s="28">
        <f t="shared" si="8"/>
        <v>2661202386</v>
      </c>
      <c r="W52" s="30">
        <f t="shared" si="8"/>
        <v>7684843064</v>
      </c>
    </row>
    <row r="53" spans="1:23" ht="14.5" customHeight="1" x14ac:dyDescent="0.3">
      <c r="A53" s="13"/>
      <c r="B53" s="14" t="s">
        <v>24</v>
      </c>
      <c r="D53" s="31"/>
      <c r="E53" s="32"/>
      <c r="F53" s="32"/>
      <c r="G53" s="33"/>
      <c r="H53" s="31"/>
      <c r="I53" s="32"/>
      <c r="J53" s="32"/>
      <c r="K53" s="31"/>
      <c r="L53" s="31"/>
      <c r="M53" s="32"/>
      <c r="N53" s="32"/>
      <c r="O53" s="31"/>
      <c r="P53" s="31"/>
      <c r="Q53" s="32"/>
      <c r="R53" s="32"/>
      <c r="S53" s="31"/>
      <c r="T53" s="31"/>
      <c r="U53" s="32"/>
      <c r="V53" s="32"/>
      <c r="W53" s="34"/>
    </row>
    <row r="54" spans="1:23" ht="14.5" customHeight="1" x14ac:dyDescent="0.3">
      <c r="A54" s="16" t="s">
        <v>0</v>
      </c>
      <c r="B54" s="14" t="s">
        <v>115</v>
      </c>
      <c r="D54" s="31"/>
      <c r="E54" s="32"/>
      <c r="F54" s="32"/>
      <c r="G54" s="33"/>
      <c r="H54" s="31"/>
      <c r="I54" s="32"/>
      <c r="J54" s="32"/>
      <c r="K54" s="31"/>
      <c r="L54" s="31"/>
      <c r="M54" s="32"/>
      <c r="N54" s="32"/>
      <c r="O54" s="31"/>
      <c r="P54" s="31"/>
      <c r="Q54" s="32"/>
      <c r="R54" s="32"/>
      <c r="S54" s="31"/>
      <c r="T54" s="31"/>
      <c r="U54" s="32"/>
      <c r="V54" s="32"/>
      <c r="W54" s="34"/>
    </row>
    <row r="55" spans="1:23" ht="13" x14ac:dyDescent="0.3">
      <c r="A55" s="17" t="s">
        <v>26</v>
      </c>
      <c r="B55" s="18" t="s">
        <v>116</v>
      </c>
      <c r="C55" s="19" t="s">
        <v>117</v>
      </c>
      <c r="D55" s="20">
        <v>10660125233</v>
      </c>
      <c r="E55" s="21">
        <v>11042350464</v>
      </c>
      <c r="F55" s="21">
        <v>10288322078</v>
      </c>
      <c r="G55" s="22">
        <f t="shared" ref="G55:G83" si="9">IF(($E55      =0),0,($F55      /$E55      ))</f>
        <v>0.93171486555708727</v>
      </c>
      <c r="H55" s="20">
        <v>1039105772</v>
      </c>
      <c r="I55" s="21">
        <v>991295441</v>
      </c>
      <c r="J55" s="21">
        <v>760933642</v>
      </c>
      <c r="K55" s="20">
        <v>2791334855</v>
      </c>
      <c r="L55" s="20">
        <v>894835223</v>
      </c>
      <c r="M55" s="21">
        <v>696664664</v>
      </c>
      <c r="N55" s="21">
        <v>1125599405</v>
      </c>
      <c r="O55" s="20">
        <v>2717099292</v>
      </c>
      <c r="P55" s="20">
        <v>705168137</v>
      </c>
      <c r="Q55" s="21">
        <v>809775620</v>
      </c>
      <c r="R55" s="21">
        <v>1121385230</v>
      </c>
      <c r="S55" s="20">
        <v>2636328987</v>
      </c>
      <c r="T55" s="20">
        <v>669338120</v>
      </c>
      <c r="U55" s="21">
        <v>915622659</v>
      </c>
      <c r="V55" s="21">
        <v>558598165</v>
      </c>
      <c r="W55" s="23">
        <v>2143558944</v>
      </c>
    </row>
    <row r="56" spans="1:23" ht="14" x14ac:dyDescent="0.3">
      <c r="A56" s="24" t="s">
        <v>0</v>
      </c>
      <c r="B56" s="25" t="s">
        <v>31</v>
      </c>
      <c r="C56" s="26" t="s">
        <v>0</v>
      </c>
      <c r="D56" s="27">
        <f>D55</f>
        <v>10660125233</v>
      </c>
      <c r="E56" s="28">
        <f>E55</f>
        <v>11042350464</v>
      </c>
      <c r="F56" s="28">
        <f>F55</f>
        <v>10288322078</v>
      </c>
      <c r="G56" s="29">
        <f t="shared" si="9"/>
        <v>0.93171486555708727</v>
      </c>
      <c r="H56" s="27">
        <f t="shared" ref="H56:W56" si="10">H55</f>
        <v>1039105772</v>
      </c>
      <c r="I56" s="28">
        <f t="shared" si="10"/>
        <v>991295441</v>
      </c>
      <c r="J56" s="28">
        <f t="shared" si="10"/>
        <v>760933642</v>
      </c>
      <c r="K56" s="27">
        <f t="shared" si="10"/>
        <v>2791334855</v>
      </c>
      <c r="L56" s="27">
        <f t="shared" si="10"/>
        <v>894835223</v>
      </c>
      <c r="M56" s="28">
        <f t="shared" si="10"/>
        <v>696664664</v>
      </c>
      <c r="N56" s="28">
        <f t="shared" si="10"/>
        <v>1125599405</v>
      </c>
      <c r="O56" s="27">
        <f t="shared" si="10"/>
        <v>2717099292</v>
      </c>
      <c r="P56" s="27">
        <f t="shared" si="10"/>
        <v>705168137</v>
      </c>
      <c r="Q56" s="28">
        <f t="shared" si="10"/>
        <v>809775620</v>
      </c>
      <c r="R56" s="28">
        <f t="shared" si="10"/>
        <v>1121385230</v>
      </c>
      <c r="S56" s="27">
        <f t="shared" si="10"/>
        <v>2636328987</v>
      </c>
      <c r="T56" s="27">
        <f t="shared" si="10"/>
        <v>669338120</v>
      </c>
      <c r="U56" s="28">
        <f t="shared" si="10"/>
        <v>915622659</v>
      </c>
      <c r="V56" s="28">
        <f t="shared" si="10"/>
        <v>558598165</v>
      </c>
      <c r="W56" s="30">
        <f t="shared" si="10"/>
        <v>2143558944</v>
      </c>
    </row>
    <row r="57" spans="1:23" ht="13" x14ac:dyDescent="0.3">
      <c r="A57" s="17" t="s">
        <v>32</v>
      </c>
      <c r="B57" s="18" t="s">
        <v>118</v>
      </c>
      <c r="C57" s="19" t="s">
        <v>119</v>
      </c>
      <c r="D57" s="20">
        <v>244317404</v>
      </c>
      <c r="E57" s="21">
        <v>240440693</v>
      </c>
      <c r="F57" s="21">
        <v>195132724</v>
      </c>
      <c r="G57" s="22">
        <f t="shared" si="9"/>
        <v>0.81156280813081838</v>
      </c>
      <c r="H57" s="20">
        <v>50730962</v>
      </c>
      <c r="I57" s="21">
        <v>15992926</v>
      </c>
      <c r="J57" s="21">
        <v>12959027</v>
      </c>
      <c r="K57" s="20">
        <v>79682915</v>
      </c>
      <c r="L57" s="20">
        <v>12114886</v>
      </c>
      <c r="M57" s="21">
        <v>8127567</v>
      </c>
      <c r="N57" s="21">
        <v>2505462</v>
      </c>
      <c r="O57" s="20">
        <v>22747915</v>
      </c>
      <c r="P57" s="20">
        <v>13369291</v>
      </c>
      <c r="Q57" s="21">
        <v>11214794</v>
      </c>
      <c r="R57" s="21">
        <v>28702146</v>
      </c>
      <c r="S57" s="20">
        <v>53286231</v>
      </c>
      <c r="T57" s="20">
        <v>13717113</v>
      </c>
      <c r="U57" s="21">
        <v>12391046</v>
      </c>
      <c r="V57" s="21">
        <v>13307504</v>
      </c>
      <c r="W57" s="23">
        <v>39415663</v>
      </c>
    </row>
    <row r="58" spans="1:23" ht="13" x14ac:dyDescent="0.3">
      <c r="A58" s="17" t="s">
        <v>32</v>
      </c>
      <c r="B58" s="18" t="s">
        <v>120</v>
      </c>
      <c r="C58" s="19" t="s">
        <v>121</v>
      </c>
      <c r="D58" s="20">
        <v>414288528</v>
      </c>
      <c r="E58" s="21">
        <v>414288528</v>
      </c>
      <c r="F58" s="21">
        <v>294573031</v>
      </c>
      <c r="G58" s="22">
        <f t="shared" si="9"/>
        <v>0.71103352154612398</v>
      </c>
      <c r="H58" s="20">
        <v>0</v>
      </c>
      <c r="I58" s="21">
        <v>0</v>
      </c>
      <c r="J58" s="21">
        <v>0</v>
      </c>
      <c r="K58" s="20">
        <v>0</v>
      </c>
      <c r="L58" s="20">
        <v>0</v>
      </c>
      <c r="M58" s="21">
        <v>0</v>
      </c>
      <c r="N58" s="21">
        <v>0</v>
      </c>
      <c r="O58" s="20">
        <v>0</v>
      </c>
      <c r="P58" s="20">
        <v>0</v>
      </c>
      <c r="Q58" s="21">
        <v>12603258</v>
      </c>
      <c r="R58" s="21">
        <v>45330169</v>
      </c>
      <c r="S58" s="20">
        <v>57933427</v>
      </c>
      <c r="T58" s="20">
        <v>16445362</v>
      </c>
      <c r="U58" s="21">
        <v>13346043</v>
      </c>
      <c r="V58" s="21">
        <v>206848199</v>
      </c>
      <c r="W58" s="23">
        <v>236639604</v>
      </c>
    </row>
    <row r="59" spans="1:23" ht="13" x14ac:dyDescent="0.3">
      <c r="A59" s="17" t="s">
        <v>32</v>
      </c>
      <c r="B59" s="18" t="s">
        <v>122</v>
      </c>
      <c r="C59" s="19" t="s">
        <v>123</v>
      </c>
      <c r="D59" s="20">
        <v>257561532</v>
      </c>
      <c r="E59" s="21">
        <v>257561532</v>
      </c>
      <c r="F59" s="21">
        <v>40719520</v>
      </c>
      <c r="G59" s="22">
        <f t="shared" si="9"/>
        <v>0.15809627968822612</v>
      </c>
      <c r="H59" s="20">
        <v>0</v>
      </c>
      <c r="I59" s="21">
        <v>0</v>
      </c>
      <c r="J59" s="21">
        <v>56849790</v>
      </c>
      <c r="K59" s="20">
        <v>56849790</v>
      </c>
      <c r="L59" s="20">
        <v>8369</v>
      </c>
      <c r="M59" s="21">
        <v>8841658</v>
      </c>
      <c r="N59" s="21">
        <v>0</v>
      </c>
      <c r="O59" s="20">
        <v>8850027</v>
      </c>
      <c r="P59" s="20">
        <v>0</v>
      </c>
      <c r="Q59" s="21">
        <v>0</v>
      </c>
      <c r="R59" s="21">
        <v>0</v>
      </c>
      <c r="S59" s="20">
        <v>0</v>
      </c>
      <c r="T59" s="20">
        <v>0</v>
      </c>
      <c r="U59" s="21">
        <v>0</v>
      </c>
      <c r="V59" s="21">
        <v>-24980297</v>
      </c>
      <c r="W59" s="23">
        <v>-24980297</v>
      </c>
    </row>
    <row r="60" spans="1:23" ht="13" x14ac:dyDescent="0.3">
      <c r="A60" s="17" t="s">
        <v>47</v>
      </c>
      <c r="B60" s="18" t="s">
        <v>124</v>
      </c>
      <c r="C60" s="19" t="s">
        <v>125</v>
      </c>
      <c r="D60" s="20">
        <v>64167999</v>
      </c>
      <c r="E60" s="21">
        <v>65484466</v>
      </c>
      <c r="F60" s="21">
        <v>65311040</v>
      </c>
      <c r="G60" s="22">
        <f t="shared" si="9"/>
        <v>0.99735164672488896</v>
      </c>
      <c r="H60" s="20">
        <v>26487767</v>
      </c>
      <c r="I60" s="21">
        <v>1507131</v>
      </c>
      <c r="J60" s="21">
        <v>1028561</v>
      </c>
      <c r="K60" s="20">
        <v>29023459</v>
      </c>
      <c r="L60" s="20">
        <v>755656</v>
      </c>
      <c r="M60" s="21">
        <v>608402</v>
      </c>
      <c r="N60" s="21">
        <v>9687944</v>
      </c>
      <c r="O60" s="20">
        <v>11052002</v>
      </c>
      <c r="P60" s="20">
        <v>569170</v>
      </c>
      <c r="Q60" s="21">
        <v>961597</v>
      </c>
      <c r="R60" s="21">
        <v>18017390</v>
      </c>
      <c r="S60" s="20">
        <v>19548157</v>
      </c>
      <c r="T60" s="20">
        <v>405618</v>
      </c>
      <c r="U60" s="21">
        <v>548472</v>
      </c>
      <c r="V60" s="21">
        <v>4733332</v>
      </c>
      <c r="W60" s="23">
        <v>5687422</v>
      </c>
    </row>
    <row r="61" spans="1:23" ht="14" x14ac:dyDescent="0.3">
      <c r="A61" s="24" t="s">
        <v>0</v>
      </c>
      <c r="B61" s="25" t="s">
        <v>126</v>
      </c>
      <c r="C61" s="26" t="s">
        <v>0</v>
      </c>
      <c r="D61" s="27">
        <f>SUM(D57:D60)</f>
        <v>980335463</v>
      </c>
      <c r="E61" s="28">
        <f>SUM(E57:E60)</f>
        <v>977775219</v>
      </c>
      <c r="F61" s="28">
        <f>SUM(F57:F60)</f>
        <v>595736315</v>
      </c>
      <c r="G61" s="29">
        <f t="shared" si="9"/>
        <v>0.60927737114188407</v>
      </c>
      <c r="H61" s="27">
        <f t="shared" ref="H61:W61" si="11">SUM(H57:H60)</f>
        <v>77218729</v>
      </c>
      <c r="I61" s="28">
        <f t="shared" si="11"/>
        <v>17500057</v>
      </c>
      <c r="J61" s="28">
        <f t="shared" si="11"/>
        <v>70837378</v>
      </c>
      <c r="K61" s="27">
        <f t="shared" si="11"/>
        <v>165556164</v>
      </c>
      <c r="L61" s="27">
        <f t="shared" si="11"/>
        <v>12878911</v>
      </c>
      <c r="M61" s="28">
        <f t="shared" si="11"/>
        <v>17577627</v>
      </c>
      <c r="N61" s="28">
        <f t="shared" si="11"/>
        <v>12193406</v>
      </c>
      <c r="O61" s="27">
        <f t="shared" si="11"/>
        <v>42649944</v>
      </c>
      <c r="P61" s="27">
        <f t="shared" si="11"/>
        <v>13938461</v>
      </c>
      <c r="Q61" s="28">
        <f t="shared" si="11"/>
        <v>24779649</v>
      </c>
      <c r="R61" s="28">
        <f t="shared" si="11"/>
        <v>92049705</v>
      </c>
      <c r="S61" s="27">
        <f t="shared" si="11"/>
        <v>130767815</v>
      </c>
      <c r="T61" s="27">
        <f t="shared" si="11"/>
        <v>30568093</v>
      </c>
      <c r="U61" s="28">
        <f t="shared" si="11"/>
        <v>26285561</v>
      </c>
      <c r="V61" s="28">
        <f t="shared" si="11"/>
        <v>199908738</v>
      </c>
      <c r="W61" s="30">
        <f t="shared" si="11"/>
        <v>256762392</v>
      </c>
    </row>
    <row r="62" spans="1:23" ht="13" x14ac:dyDescent="0.3">
      <c r="A62" s="17" t="s">
        <v>32</v>
      </c>
      <c r="B62" s="18" t="s">
        <v>127</v>
      </c>
      <c r="C62" s="19" t="s">
        <v>128</v>
      </c>
      <c r="D62" s="20">
        <v>406186000</v>
      </c>
      <c r="E62" s="21">
        <v>431185999</v>
      </c>
      <c r="F62" s="21">
        <v>222693856</v>
      </c>
      <c r="G62" s="22">
        <f t="shared" si="9"/>
        <v>0.51646819821716894</v>
      </c>
      <c r="H62" s="20">
        <v>5584397</v>
      </c>
      <c r="I62" s="21">
        <v>30134</v>
      </c>
      <c r="J62" s="21">
        <v>31505</v>
      </c>
      <c r="K62" s="20">
        <v>5646036</v>
      </c>
      <c r="L62" s="20">
        <v>16881835</v>
      </c>
      <c r="M62" s="21">
        <v>22180116</v>
      </c>
      <c r="N62" s="21">
        <v>28898974</v>
      </c>
      <c r="O62" s="20">
        <v>67960925</v>
      </c>
      <c r="P62" s="20">
        <v>28742613</v>
      </c>
      <c r="Q62" s="21">
        <v>28762136</v>
      </c>
      <c r="R62" s="21">
        <v>29134793</v>
      </c>
      <c r="S62" s="20">
        <v>86639542</v>
      </c>
      <c r="T62" s="20">
        <v>34471797</v>
      </c>
      <c r="U62" s="21">
        <v>0</v>
      </c>
      <c r="V62" s="21">
        <v>27975556</v>
      </c>
      <c r="W62" s="23">
        <v>62447353</v>
      </c>
    </row>
    <row r="63" spans="1:23" ht="13" x14ac:dyDescent="0.3">
      <c r="A63" s="17" t="s">
        <v>32</v>
      </c>
      <c r="B63" s="18" t="s">
        <v>129</v>
      </c>
      <c r="C63" s="19" t="s">
        <v>130</v>
      </c>
      <c r="D63" s="20">
        <v>263627913</v>
      </c>
      <c r="E63" s="21">
        <v>263627913</v>
      </c>
      <c r="F63" s="21">
        <v>139535911</v>
      </c>
      <c r="G63" s="22">
        <f t="shared" si="9"/>
        <v>0.529291111142696</v>
      </c>
      <c r="H63" s="20">
        <v>9833953</v>
      </c>
      <c r="I63" s="21">
        <v>14506853</v>
      </c>
      <c r="J63" s="21">
        <v>9730120</v>
      </c>
      <c r="K63" s="20">
        <v>34070926</v>
      </c>
      <c r="L63" s="20">
        <v>9559240</v>
      </c>
      <c r="M63" s="21">
        <v>9730682</v>
      </c>
      <c r="N63" s="21">
        <v>26854979</v>
      </c>
      <c r="O63" s="20">
        <v>46144901</v>
      </c>
      <c r="P63" s="20">
        <v>9717451</v>
      </c>
      <c r="Q63" s="21">
        <v>10062268</v>
      </c>
      <c r="R63" s="21">
        <v>10085435</v>
      </c>
      <c r="S63" s="20">
        <v>29865154</v>
      </c>
      <c r="T63" s="20">
        <v>10104905</v>
      </c>
      <c r="U63" s="21">
        <v>10213285</v>
      </c>
      <c r="V63" s="21">
        <v>9136740</v>
      </c>
      <c r="W63" s="23">
        <v>29454930</v>
      </c>
    </row>
    <row r="64" spans="1:23" ht="13" x14ac:dyDescent="0.3">
      <c r="A64" s="17" t="s">
        <v>32</v>
      </c>
      <c r="B64" s="18" t="s">
        <v>131</v>
      </c>
      <c r="C64" s="19" t="s">
        <v>132</v>
      </c>
      <c r="D64" s="20">
        <v>282826505</v>
      </c>
      <c r="E64" s="21">
        <v>258091458</v>
      </c>
      <c r="F64" s="21">
        <v>248430492</v>
      </c>
      <c r="G64" s="22">
        <f t="shared" si="9"/>
        <v>0.96256766467644972</v>
      </c>
      <c r="H64" s="20">
        <v>72919220</v>
      </c>
      <c r="I64" s="21">
        <v>11279261</v>
      </c>
      <c r="J64" s="21">
        <v>10067352</v>
      </c>
      <c r="K64" s="20">
        <v>94265833</v>
      </c>
      <c r="L64" s="20">
        <v>10200813</v>
      </c>
      <c r="M64" s="21">
        <v>7675301</v>
      </c>
      <c r="N64" s="21">
        <v>45691820</v>
      </c>
      <c r="O64" s="20">
        <v>63567934</v>
      </c>
      <c r="P64" s="20">
        <v>9335159</v>
      </c>
      <c r="Q64" s="21">
        <v>9960015</v>
      </c>
      <c r="R64" s="21">
        <v>35965062</v>
      </c>
      <c r="S64" s="20">
        <v>55260236</v>
      </c>
      <c r="T64" s="20">
        <v>8468413</v>
      </c>
      <c r="U64" s="21">
        <v>12448155</v>
      </c>
      <c r="V64" s="21">
        <v>14419921</v>
      </c>
      <c r="W64" s="23">
        <v>35336489</v>
      </c>
    </row>
    <row r="65" spans="1:23" ht="13" x14ac:dyDescent="0.3">
      <c r="A65" s="17" t="s">
        <v>32</v>
      </c>
      <c r="B65" s="18" t="s">
        <v>133</v>
      </c>
      <c r="C65" s="19" t="s">
        <v>134</v>
      </c>
      <c r="D65" s="20">
        <v>4171877090</v>
      </c>
      <c r="E65" s="21">
        <v>4071877090</v>
      </c>
      <c r="F65" s="21">
        <v>3632367408</v>
      </c>
      <c r="G65" s="22">
        <f t="shared" si="9"/>
        <v>0.89206214424316033</v>
      </c>
      <c r="H65" s="20">
        <v>546457287</v>
      </c>
      <c r="I65" s="21">
        <v>253748994</v>
      </c>
      <c r="J65" s="21">
        <v>261369113</v>
      </c>
      <c r="K65" s="20">
        <v>1061575394</v>
      </c>
      <c r="L65" s="20">
        <v>245249005</v>
      </c>
      <c r="M65" s="21">
        <v>228258953</v>
      </c>
      <c r="N65" s="21">
        <v>478964654</v>
      </c>
      <c r="O65" s="20">
        <v>952472612</v>
      </c>
      <c r="P65" s="20">
        <v>239781943</v>
      </c>
      <c r="Q65" s="21">
        <v>262256644</v>
      </c>
      <c r="R65" s="21">
        <v>427138883</v>
      </c>
      <c r="S65" s="20">
        <v>929177470</v>
      </c>
      <c r="T65" s="20">
        <v>223929227</v>
      </c>
      <c r="U65" s="21">
        <v>230001309</v>
      </c>
      <c r="V65" s="21">
        <v>235211396</v>
      </c>
      <c r="W65" s="23">
        <v>689141932</v>
      </c>
    </row>
    <row r="66" spans="1:23" ht="13" x14ac:dyDescent="0.3">
      <c r="A66" s="17" t="s">
        <v>32</v>
      </c>
      <c r="B66" s="18" t="s">
        <v>135</v>
      </c>
      <c r="C66" s="19" t="s">
        <v>136</v>
      </c>
      <c r="D66" s="20">
        <v>572583952</v>
      </c>
      <c r="E66" s="21">
        <v>572221488</v>
      </c>
      <c r="F66" s="21">
        <v>398893084</v>
      </c>
      <c r="G66" s="22">
        <f t="shared" si="9"/>
        <v>0.69709560435102014</v>
      </c>
      <c r="H66" s="20">
        <v>100927887</v>
      </c>
      <c r="I66" s="21">
        <v>26709164</v>
      </c>
      <c r="J66" s="21">
        <v>28573397</v>
      </c>
      <c r="K66" s="20">
        <v>156210448</v>
      </c>
      <c r="L66" s="20">
        <v>22116769</v>
      </c>
      <c r="M66" s="21">
        <v>0</v>
      </c>
      <c r="N66" s="21">
        <v>42853742</v>
      </c>
      <c r="O66" s="20">
        <v>64970511</v>
      </c>
      <c r="P66" s="20">
        <v>21380840</v>
      </c>
      <c r="Q66" s="21">
        <v>33112239</v>
      </c>
      <c r="R66" s="21">
        <v>88391565</v>
      </c>
      <c r="S66" s="20">
        <v>142884644</v>
      </c>
      <c r="T66" s="20">
        <v>34827481</v>
      </c>
      <c r="U66" s="21">
        <v>0</v>
      </c>
      <c r="V66" s="21">
        <v>0</v>
      </c>
      <c r="W66" s="23">
        <v>34827481</v>
      </c>
    </row>
    <row r="67" spans="1:23" ht="13" x14ac:dyDescent="0.3">
      <c r="A67" s="17" t="s">
        <v>47</v>
      </c>
      <c r="B67" s="18" t="s">
        <v>137</v>
      </c>
      <c r="C67" s="19" t="s">
        <v>138</v>
      </c>
      <c r="D67" s="20">
        <v>163504000</v>
      </c>
      <c r="E67" s="21">
        <v>161713000</v>
      </c>
      <c r="F67" s="21">
        <v>162818927</v>
      </c>
      <c r="G67" s="22">
        <f t="shared" si="9"/>
        <v>1.0068388255737015</v>
      </c>
      <c r="H67" s="20">
        <v>64094958</v>
      </c>
      <c r="I67" s="21">
        <v>3204339</v>
      </c>
      <c r="J67" s="21">
        <v>-464052</v>
      </c>
      <c r="K67" s="20">
        <v>66835245</v>
      </c>
      <c r="L67" s="20">
        <v>44995</v>
      </c>
      <c r="M67" s="21">
        <v>982043</v>
      </c>
      <c r="N67" s="21">
        <v>51500308</v>
      </c>
      <c r="O67" s="20">
        <v>52527346</v>
      </c>
      <c r="P67" s="20">
        <v>342827</v>
      </c>
      <c r="Q67" s="21">
        <v>1164786</v>
      </c>
      <c r="R67" s="21">
        <v>0</v>
      </c>
      <c r="S67" s="20">
        <v>1507613</v>
      </c>
      <c r="T67" s="20">
        <v>39262773</v>
      </c>
      <c r="U67" s="21">
        <v>412540</v>
      </c>
      <c r="V67" s="21">
        <v>2273410</v>
      </c>
      <c r="W67" s="23">
        <v>41948723</v>
      </c>
    </row>
    <row r="68" spans="1:23" ht="14" x14ac:dyDescent="0.3">
      <c r="A68" s="24" t="s">
        <v>0</v>
      </c>
      <c r="B68" s="25" t="s">
        <v>139</v>
      </c>
      <c r="C68" s="26" t="s">
        <v>0</v>
      </c>
      <c r="D68" s="27">
        <f>SUM(D62:D67)</f>
        <v>5860605460</v>
      </c>
      <c r="E68" s="28">
        <f>SUM(E62:E67)</f>
        <v>5758716948</v>
      </c>
      <c r="F68" s="28">
        <f>SUM(F62:F67)</f>
        <v>4804739678</v>
      </c>
      <c r="G68" s="29">
        <f t="shared" si="9"/>
        <v>0.83434204552607572</v>
      </c>
      <c r="H68" s="27">
        <f t="shared" ref="H68:W68" si="12">SUM(H62:H67)</f>
        <v>799817702</v>
      </c>
      <c r="I68" s="28">
        <f t="shared" si="12"/>
        <v>309478745</v>
      </c>
      <c r="J68" s="28">
        <f t="shared" si="12"/>
        <v>309307435</v>
      </c>
      <c r="K68" s="27">
        <f t="shared" si="12"/>
        <v>1418603882</v>
      </c>
      <c r="L68" s="27">
        <f t="shared" si="12"/>
        <v>304052657</v>
      </c>
      <c r="M68" s="28">
        <f t="shared" si="12"/>
        <v>268827095</v>
      </c>
      <c r="N68" s="28">
        <f t="shared" si="12"/>
        <v>674764477</v>
      </c>
      <c r="O68" s="27">
        <f t="shared" si="12"/>
        <v>1247644229</v>
      </c>
      <c r="P68" s="27">
        <f t="shared" si="12"/>
        <v>309300833</v>
      </c>
      <c r="Q68" s="28">
        <f t="shared" si="12"/>
        <v>345318088</v>
      </c>
      <c r="R68" s="28">
        <f t="shared" si="12"/>
        <v>590715738</v>
      </c>
      <c r="S68" s="27">
        <f t="shared" si="12"/>
        <v>1245334659</v>
      </c>
      <c r="T68" s="27">
        <f t="shared" si="12"/>
        <v>351064596</v>
      </c>
      <c r="U68" s="28">
        <f t="shared" si="12"/>
        <v>253075289</v>
      </c>
      <c r="V68" s="28">
        <f t="shared" si="12"/>
        <v>289017023</v>
      </c>
      <c r="W68" s="30">
        <f t="shared" si="12"/>
        <v>893156908</v>
      </c>
    </row>
    <row r="69" spans="1:23" ht="13" x14ac:dyDescent="0.3">
      <c r="A69" s="17" t="s">
        <v>32</v>
      </c>
      <c r="B69" s="18" t="s">
        <v>140</v>
      </c>
      <c r="C69" s="19" t="s">
        <v>141</v>
      </c>
      <c r="D69" s="20">
        <v>765500639</v>
      </c>
      <c r="E69" s="21">
        <v>833860023</v>
      </c>
      <c r="F69" s="21">
        <v>744589810</v>
      </c>
      <c r="G69" s="22">
        <f t="shared" si="9"/>
        <v>0.89294340712146125</v>
      </c>
      <c r="H69" s="20">
        <v>40629478</v>
      </c>
      <c r="I69" s="21">
        <v>147569205</v>
      </c>
      <c r="J69" s="21">
        <v>39134975</v>
      </c>
      <c r="K69" s="20">
        <v>227333658</v>
      </c>
      <c r="L69" s="20">
        <v>39893868</v>
      </c>
      <c r="M69" s="21">
        <v>41206941</v>
      </c>
      <c r="N69" s="21">
        <v>46337784</v>
      </c>
      <c r="O69" s="20">
        <v>127438593</v>
      </c>
      <c r="P69" s="20">
        <v>124795890</v>
      </c>
      <c r="Q69" s="21">
        <v>36736565</v>
      </c>
      <c r="R69" s="21">
        <v>106633158</v>
      </c>
      <c r="S69" s="20">
        <v>268165613</v>
      </c>
      <c r="T69" s="20">
        <v>39297075</v>
      </c>
      <c r="U69" s="21">
        <v>40995025</v>
      </c>
      <c r="V69" s="21">
        <v>41359846</v>
      </c>
      <c r="W69" s="23">
        <v>121651946</v>
      </c>
    </row>
    <row r="70" spans="1:23" ht="13" x14ac:dyDescent="0.3">
      <c r="A70" s="17" t="s">
        <v>32</v>
      </c>
      <c r="B70" s="18" t="s">
        <v>142</v>
      </c>
      <c r="C70" s="19" t="s">
        <v>143</v>
      </c>
      <c r="D70" s="20">
        <v>1149581715</v>
      </c>
      <c r="E70" s="21">
        <v>1149581715</v>
      </c>
      <c r="F70" s="21">
        <v>1043473140</v>
      </c>
      <c r="G70" s="22">
        <f t="shared" si="9"/>
        <v>0.90769810130461237</v>
      </c>
      <c r="H70" s="20">
        <v>182506136</v>
      </c>
      <c r="I70" s="21">
        <v>68365630</v>
      </c>
      <c r="J70" s="21">
        <v>71428655</v>
      </c>
      <c r="K70" s="20">
        <v>322300421</v>
      </c>
      <c r="L70" s="20">
        <v>64767653</v>
      </c>
      <c r="M70" s="21">
        <v>63559017</v>
      </c>
      <c r="N70" s="21">
        <v>0</v>
      </c>
      <c r="O70" s="20">
        <v>128326670</v>
      </c>
      <c r="P70" s="20">
        <v>0</v>
      </c>
      <c r="Q70" s="21">
        <v>0</v>
      </c>
      <c r="R70" s="21">
        <v>395719696</v>
      </c>
      <c r="S70" s="20">
        <v>395719696</v>
      </c>
      <c r="T70" s="20">
        <v>65974075</v>
      </c>
      <c r="U70" s="21">
        <v>64976735</v>
      </c>
      <c r="V70" s="21">
        <v>66175543</v>
      </c>
      <c r="W70" s="23">
        <v>197126353</v>
      </c>
    </row>
    <row r="71" spans="1:23" ht="13" x14ac:dyDescent="0.3">
      <c r="A71" s="17" t="s">
        <v>32</v>
      </c>
      <c r="B71" s="18" t="s">
        <v>144</v>
      </c>
      <c r="C71" s="19" t="s">
        <v>145</v>
      </c>
      <c r="D71" s="20">
        <v>459694671</v>
      </c>
      <c r="E71" s="21">
        <v>522977065</v>
      </c>
      <c r="F71" s="21">
        <v>548324768</v>
      </c>
      <c r="G71" s="22">
        <f t="shared" si="9"/>
        <v>1.0484680967797317</v>
      </c>
      <c r="H71" s="20">
        <v>96360898</v>
      </c>
      <c r="I71" s="21">
        <v>39869171</v>
      </c>
      <c r="J71" s="21">
        <v>34916362</v>
      </c>
      <c r="K71" s="20">
        <v>171146431</v>
      </c>
      <c r="L71" s="20">
        <v>33034811</v>
      </c>
      <c r="M71" s="21">
        <v>32516017</v>
      </c>
      <c r="N71" s="21">
        <v>76489255</v>
      </c>
      <c r="O71" s="20">
        <v>142040083</v>
      </c>
      <c r="P71" s="20">
        <v>33192549</v>
      </c>
      <c r="Q71" s="21">
        <v>32727846</v>
      </c>
      <c r="R71" s="21">
        <v>63875257</v>
      </c>
      <c r="S71" s="20">
        <v>129795652</v>
      </c>
      <c r="T71" s="20">
        <v>34238316</v>
      </c>
      <c r="U71" s="21">
        <v>38989031</v>
      </c>
      <c r="V71" s="21">
        <v>32115255</v>
      </c>
      <c r="W71" s="23">
        <v>105342602</v>
      </c>
    </row>
    <row r="72" spans="1:23" ht="13" x14ac:dyDescent="0.3">
      <c r="A72" s="17" t="s">
        <v>32</v>
      </c>
      <c r="B72" s="18" t="s">
        <v>146</v>
      </c>
      <c r="C72" s="19" t="s">
        <v>147</v>
      </c>
      <c r="D72" s="20">
        <v>1677690924</v>
      </c>
      <c r="E72" s="21">
        <v>2001373277</v>
      </c>
      <c r="F72" s="21">
        <v>1591547059</v>
      </c>
      <c r="G72" s="22">
        <f t="shared" si="9"/>
        <v>0.7952274956852039</v>
      </c>
      <c r="H72" s="20">
        <v>71264726</v>
      </c>
      <c r="I72" s="21">
        <v>425056142</v>
      </c>
      <c r="J72" s="21">
        <v>61946071</v>
      </c>
      <c r="K72" s="20">
        <v>558266939</v>
      </c>
      <c r="L72" s="20">
        <v>79901031</v>
      </c>
      <c r="M72" s="21">
        <v>62482187</v>
      </c>
      <c r="N72" s="21">
        <v>344412103</v>
      </c>
      <c r="O72" s="20">
        <v>486795321</v>
      </c>
      <c r="P72" s="20">
        <v>44015590</v>
      </c>
      <c r="Q72" s="21">
        <v>48362609</v>
      </c>
      <c r="R72" s="21">
        <v>275977932</v>
      </c>
      <c r="S72" s="20">
        <v>368356131</v>
      </c>
      <c r="T72" s="20">
        <v>71290779</v>
      </c>
      <c r="U72" s="21">
        <v>58209956</v>
      </c>
      <c r="V72" s="21">
        <v>48627933</v>
      </c>
      <c r="W72" s="23">
        <v>178128668</v>
      </c>
    </row>
    <row r="73" spans="1:23" ht="13" x14ac:dyDescent="0.3">
      <c r="A73" s="17" t="s">
        <v>32</v>
      </c>
      <c r="B73" s="18" t="s">
        <v>148</v>
      </c>
      <c r="C73" s="19" t="s">
        <v>149</v>
      </c>
      <c r="D73" s="20">
        <v>275237566</v>
      </c>
      <c r="E73" s="21">
        <v>269804732</v>
      </c>
      <c r="F73" s="21">
        <v>229596209</v>
      </c>
      <c r="G73" s="22">
        <f t="shared" si="9"/>
        <v>0.85097176501707905</v>
      </c>
      <c r="H73" s="20">
        <v>58683688</v>
      </c>
      <c r="I73" s="21">
        <v>9312172</v>
      </c>
      <c r="J73" s="21">
        <v>10154697</v>
      </c>
      <c r="K73" s="20">
        <v>78150557</v>
      </c>
      <c r="L73" s="20">
        <v>9959741</v>
      </c>
      <c r="M73" s="21">
        <v>10216273</v>
      </c>
      <c r="N73" s="21">
        <v>37092421</v>
      </c>
      <c r="O73" s="20">
        <v>57268435</v>
      </c>
      <c r="P73" s="20">
        <v>26784979</v>
      </c>
      <c r="Q73" s="21">
        <v>9130835</v>
      </c>
      <c r="R73" s="21">
        <v>28014071</v>
      </c>
      <c r="S73" s="20">
        <v>63929885</v>
      </c>
      <c r="T73" s="20">
        <v>8719886</v>
      </c>
      <c r="U73" s="21">
        <v>9381501</v>
      </c>
      <c r="V73" s="21">
        <v>12145945</v>
      </c>
      <c r="W73" s="23">
        <v>30247332</v>
      </c>
    </row>
    <row r="74" spans="1:23" ht="13" x14ac:dyDescent="0.3">
      <c r="A74" s="17" t="s">
        <v>32</v>
      </c>
      <c r="B74" s="18" t="s">
        <v>150</v>
      </c>
      <c r="C74" s="19" t="s">
        <v>151</v>
      </c>
      <c r="D74" s="20">
        <v>442516032</v>
      </c>
      <c r="E74" s="21">
        <v>402799687</v>
      </c>
      <c r="F74" s="21">
        <v>333778992</v>
      </c>
      <c r="G74" s="22">
        <f t="shared" si="9"/>
        <v>0.82864759524999332</v>
      </c>
      <c r="H74" s="20">
        <v>68804449</v>
      </c>
      <c r="I74" s="21">
        <v>24443036</v>
      </c>
      <c r="J74" s="21">
        <v>23949017</v>
      </c>
      <c r="K74" s="20">
        <v>117196502</v>
      </c>
      <c r="L74" s="20">
        <v>23640248</v>
      </c>
      <c r="M74" s="21">
        <v>0</v>
      </c>
      <c r="N74" s="21">
        <v>53534921</v>
      </c>
      <c r="O74" s="20">
        <v>77175169</v>
      </c>
      <c r="P74" s="20">
        <v>21367684</v>
      </c>
      <c r="Q74" s="21">
        <v>22365412</v>
      </c>
      <c r="R74" s="21">
        <v>50467766</v>
      </c>
      <c r="S74" s="20">
        <v>94200862</v>
      </c>
      <c r="T74" s="20">
        <v>22644268</v>
      </c>
      <c r="U74" s="21">
        <v>22562191</v>
      </c>
      <c r="V74" s="21">
        <v>0</v>
      </c>
      <c r="W74" s="23">
        <v>45206459</v>
      </c>
    </row>
    <row r="75" spans="1:23" ht="13" x14ac:dyDescent="0.3">
      <c r="A75" s="17" t="s">
        <v>47</v>
      </c>
      <c r="B75" s="18" t="s">
        <v>152</v>
      </c>
      <c r="C75" s="19" t="s">
        <v>153</v>
      </c>
      <c r="D75" s="20">
        <v>166440252</v>
      </c>
      <c r="E75" s="21">
        <v>11991000</v>
      </c>
      <c r="F75" s="21">
        <v>135644165</v>
      </c>
      <c r="G75" s="22">
        <f t="shared" si="9"/>
        <v>11.31216454007172</v>
      </c>
      <c r="H75" s="20">
        <v>58764674</v>
      </c>
      <c r="I75" s="21">
        <v>3053730</v>
      </c>
      <c r="J75" s="21">
        <v>578683</v>
      </c>
      <c r="K75" s="20">
        <v>62397087</v>
      </c>
      <c r="L75" s="20">
        <v>1877906</v>
      </c>
      <c r="M75" s="21">
        <v>2917637</v>
      </c>
      <c r="N75" s="21">
        <v>47488177</v>
      </c>
      <c r="O75" s="20">
        <v>52283720</v>
      </c>
      <c r="P75" s="20">
        <v>1315852</v>
      </c>
      <c r="Q75" s="21">
        <v>2974866</v>
      </c>
      <c r="R75" s="21">
        <v>36646619</v>
      </c>
      <c r="S75" s="20">
        <v>40937337</v>
      </c>
      <c r="T75" s="20">
        <v>1071400</v>
      </c>
      <c r="U75" s="21">
        <v>1330395</v>
      </c>
      <c r="V75" s="21">
        <v>-22375774</v>
      </c>
      <c r="W75" s="23">
        <v>-19973979</v>
      </c>
    </row>
    <row r="76" spans="1:23" ht="14" x14ac:dyDescent="0.3">
      <c r="A76" s="24" t="s">
        <v>0</v>
      </c>
      <c r="B76" s="25" t="s">
        <v>154</v>
      </c>
      <c r="C76" s="26" t="s">
        <v>0</v>
      </c>
      <c r="D76" s="27">
        <f>SUM(D69:D75)</f>
        <v>4936661799</v>
      </c>
      <c r="E76" s="28">
        <f>SUM(E69:E75)</f>
        <v>5192387499</v>
      </c>
      <c r="F76" s="28">
        <f>SUM(F69:F75)</f>
        <v>4626954143</v>
      </c>
      <c r="G76" s="29">
        <f t="shared" si="9"/>
        <v>0.89110339778976499</v>
      </c>
      <c r="H76" s="27">
        <f t="shared" ref="H76:W76" si="13">SUM(H69:H75)</f>
        <v>577014049</v>
      </c>
      <c r="I76" s="28">
        <f t="shared" si="13"/>
        <v>717669086</v>
      </c>
      <c r="J76" s="28">
        <f t="shared" si="13"/>
        <v>242108460</v>
      </c>
      <c r="K76" s="27">
        <f t="shared" si="13"/>
        <v>1536791595</v>
      </c>
      <c r="L76" s="27">
        <f t="shared" si="13"/>
        <v>253075258</v>
      </c>
      <c r="M76" s="28">
        <f t="shared" si="13"/>
        <v>212898072</v>
      </c>
      <c r="N76" s="28">
        <f t="shared" si="13"/>
        <v>605354661</v>
      </c>
      <c r="O76" s="27">
        <f t="shared" si="13"/>
        <v>1071327991</v>
      </c>
      <c r="P76" s="27">
        <f t="shared" si="13"/>
        <v>251472544</v>
      </c>
      <c r="Q76" s="28">
        <f t="shared" si="13"/>
        <v>152298133</v>
      </c>
      <c r="R76" s="28">
        <f t="shared" si="13"/>
        <v>957334499</v>
      </c>
      <c r="S76" s="27">
        <f t="shared" si="13"/>
        <v>1361105176</v>
      </c>
      <c r="T76" s="27">
        <f t="shared" si="13"/>
        <v>243235799</v>
      </c>
      <c r="U76" s="28">
        <f t="shared" si="13"/>
        <v>236444834</v>
      </c>
      <c r="V76" s="28">
        <f t="shared" si="13"/>
        <v>178048748</v>
      </c>
      <c r="W76" s="30">
        <f t="shared" si="13"/>
        <v>657729381</v>
      </c>
    </row>
    <row r="77" spans="1:23" ht="13" x14ac:dyDescent="0.3">
      <c r="A77" s="17" t="s">
        <v>32</v>
      </c>
      <c r="B77" s="18" t="s">
        <v>155</v>
      </c>
      <c r="C77" s="19" t="s">
        <v>156</v>
      </c>
      <c r="D77" s="20">
        <v>1345628246</v>
      </c>
      <c r="E77" s="21">
        <v>1326869687</v>
      </c>
      <c r="F77" s="21">
        <v>1208462501</v>
      </c>
      <c r="G77" s="22">
        <f t="shared" si="9"/>
        <v>0.91076200838703758</v>
      </c>
      <c r="H77" s="20">
        <v>170806081</v>
      </c>
      <c r="I77" s="21">
        <v>78186533</v>
      </c>
      <c r="J77" s="21">
        <v>77853134</v>
      </c>
      <c r="K77" s="20">
        <v>326845748</v>
      </c>
      <c r="L77" s="20">
        <v>79118550</v>
      </c>
      <c r="M77" s="21">
        <v>77393953</v>
      </c>
      <c r="N77" s="21">
        <v>155169668</v>
      </c>
      <c r="O77" s="20">
        <v>311682171</v>
      </c>
      <c r="P77" s="20">
        <v>79784514</v>
      </c>
      <c r="Q77" s="21">
        <v>86166965</v>
      </c>
      <c r="R77" s="21">
        <v>149155798</v>
      </c>
      <c r="S77" s="20">
        <v>315107277</v>
      </c>
      <c r="T77" s="20">
        <v>83437581</v>
      </c>
      <c r="U77" s="21">
        <v>84679268</v>
      </c>
      <c r="V77" s="21">
        <v>86710456</v>
      </c>
      <c r="W77" s="23">
        <v>254827305</v>
      </c>
    </row>
    <row r="78" spans="1:23" ht="13" x14ac:dyDescent="0.3">
      <c r="A78" s="17" t="s">
        <v>32</v>
      </c>
      <c r="B78" s="18" t="s">
        <v>157</v>
      </c>
      <c r="C78" s="19" t="s">
        <v>158</v>
      </c>
      <c r="D78" s="20">
        <v>1044363089</v>
      </c>
      <c r="E78" s="21">
        <v>1055298974</v>
      </c>
      <c r="F78" s="21">
        <v>902296895</v>
      </c>
      <c r="G78" s="22">
        <f t="shared" si="9"/>
        <v>0.85501541954498295</v>
      </c>
      <c r="H78" s="20">
        <v>142275999</v>
      </c>
      <c r="I78" s="21">
        <v>58342739</v>
      </c>
      <c r="J78" s="21">
        <v>66038630</v>
      </c>
      <c r="K78" s="20">
        <v>266657368</v>
      </c>
      <c r="L78" s="20">
        <v>53276151</v>
      </c>
      <c r="M78" s="21">
        <v>58988208</v>
      </c>
      <c r="N78" s="21">
        <v>139424383</v>
      </c>
      <c r="O78" s="20">
        <v>251688742</v>
      </c>
      <c r="P78" s="20">
        <v>55125957</v>
      </c>
      <c r="Q78" s="21">
        <v>60021887</v>
      </c>
      <c r="R78" s="21">
        <v>106236484</v>
      </c>
      <c r="S78" s="20">
        <v>221384328</v>
      </c>
      <c r="T78" s="20">
        <v>58925099</v>
      </c>
      <c r="U78" s="21">
        <v>46306422</v>
      </c>
      <c r="V78" s="21">
        <v>57334936</v>
      </c>
      <c r="W78" s="23">
        <v>162566457</v>
      </c>
    </row>
    <row r="79" spans="1:23" ht="13" x14ac:dyDescent="0.3">
      <c r="A79" s="17" t="s">
        <v>32</v>
      </c>
      <c r="B79" s="18" t="s">
        <v>159</v>
      </c>
      <c r="C79" s="19" t="s">
        <v>160</v>
      </c>
      <c r="D79" s="20">
        <v>2156120360</v>
      </c>
      <c r="E79" s="21">
        <v>1936256223</v>
      </c>
      <c r="F79" s="21">
        <v>1698165552</v>
      </c>
      <c r="G79" s="22">
        <f t="shared" si="9"/>
        <v>0.87703555543330591</v>
      </c>
      <c r="H79" s="20">
        <v>243712889</v>
      </c>
      <c r="I79" s="21">
        <v>133038823</v>
      </c>
      <c r="J79" s="21">
        <v>130989665</v>
      </c>
      <c r="K79" s="20">
        <v>507741377</v>
      </c>
      <c r="L79" s="20">
        <v>117606876</v>
      </c>
      <c r="M79" s="21">
        <v>115452441</v>
      </c>
      <c r="N79" s="21">
        <v>109898077</v>
      </c>
      <c r="O79" s="20">
        <v>342957394</v>
      </c>
      <c r="P79" s="20">
        <v>128320157</v>
      </c>
      <c r="Q79" s="21">
        <v>113657337</v>
      </c>
      <c r="R79" s="21">
        <v>290984355</v>
      </c>
      <c r="S79" s="20">
        <v>532961849</v>
      </c>
      <c r="T79" s="20">
        <v>127374161</v>
      </c>
      <c r="U79" s="21">
        <v>129884754</v>
      </c>
      <c r="V79" s="21">
        <v>57246017</v>
      </c>
      <c r="W79" s="23">
        <v>314504932</v>
      </c>
    </row>
    <row r="80" spans="1:23" ht="13" x14ac:dyDescent="0.3">
      <c r="A80" s="17" t="s">
        <v>32</v>
      </c>
      <c r="B80" s="18" t="s">
        <v>161</v>
      </c>
      <c r="C80" s="19" t="s">
        <v>162</v>
      </c>
      <c r="D80" s="20">
        <v>340802662</v>
      </c>
      <c r="E80" s="21">
        <v>331558652</v>
      </c>
      <c r="F80" s="21">
        <v>416449741</v>
      </c>
      <c r="G80" s="22">
        <f t="shared" si="9"/>
        <v>1.2560364161451592</v>
      </c>
      <c r="H80" s="20">
        <v>65460588</v>
      </c>
      <c r="I80" s="21">
        <v>83666190</v>
      </c>
      <c r="J80" s="21">
        <v>21049419</v>
      </c>
      <c r="K80" s="20">
        <v>170176197</v>
      </c>
      <c r="L80" s="20">
        <v>18563450</v>
      </c>
      <c r="M80" s="21">
        <v>18360259</v>
      </c>
      <c r="N80" s="21">
        <v>59348778</v>
      </c>
      <c r="O80" s="20">
        <v>96272487</v>
      </c>
      <c r="P80" s="20">
        <v>19463479</v>
      </c>
      <c r="Q80" s="21">
        <v>16122287</v>
      </c>
      <c r="R80" s="21">
        <v>63178660</v>
      </c>
      <c r="S80" s="20">
        <v>98764426</v>
      </c>
      <c r="T80" s="20">
        <v>18373302</v>
      </c>
      <c r="U80" s="21">
        <v>13746144</v>
      </c>
      <c r="V80" s="21">
        <v>19117185</v>
      </c>
      <c r="W80" s="23">
        <v>51236631</v>
      </c>
    </row>
    <row r="81" spans="1:23" ht="13" x14ac:dyDescent="0.3">
      <c r="A81" s="17" t="s">
        <v>47</v>
      </c>
      <c r="B81" s="18" t="s">
        <v>163</v>
      </c>
      <c r="C81" s="19" t="s">
        <v>164</v>
      </c>
      <c r="D81" s="20">
        <v>189321000</v>
      </c>
      <c r="E81" s="21">
        <v>200907716</v>
      </c>
      <c r="F81" s="21">
        <v>195151244</v>
      </c>
      <c r="G81" s="22">
        <f t="shared" si="9"/>
        <v>0.97134768084268097</v>
      </c>
      <c r="H81" s="20">
        <v>74464329</v>
      </c>
      <c r="I81" s="21">
        <v>1031951</v>
      </c>
      <c r="J81" s="21">
        <v>1964165</v>
      </c>
      <c r="K81" s="20">
        <v>77460445</v>
      </c>
      <c r="L81" s="20">
        <v>3638017</v>
      </c>
      <c r="M81" s="21">
        <v>381135</v>
      </c>
      <c r="N81" s="21">
        <v>65781981</v>
      </c>
      <c r="O81" s="20">
        <v>69801133</v>
      </c>
      <c r="P81" s="20">
        <v>-1047061</v>
      </c>
      <c r="Q81" s="21">
        <v>321271</v>
      </c>
      <c r="R81" s="21">
        <v>44754535</v>
      </c>
      <c r="S81" s="20">
        <v>44028745</v>
      </c>
      <c r="T81" s="20">
        <v>779767</v>
      </c>
      <c r="U81" s="21">
        <v>3925593</v>
      </c>
      <c r="V81" s="21">
        <v>-844439</v>
      </c>
      <c r="W81" s="23">
        <v>3860921</v>
      </c>
    </row>
    <row r="82" spans="1:23" ht="14" x14ac:dyDescent="0.3">
      <c r="A82" s="24" t="s">
        <v>0</v>
      </c>
      <c r="B82" s="25" t="s">
        <v>165</v>
      </c>
      <c r="C82" s="26" t="s">
        <v>0</v>
      </c>
      <c r="D82" s="27">
        <f>SUM(D77:D81)</f>
        <v>5076235357</v>
      </c>
      <c r="E82" s="28">
        <f>SUM(E77:E81)</f>
        <v>4850891252</v>
      </c>
      <c r="F82" s="28">
        <f>SUM(F77:F81)</f>
        <v>4420525933</v>
      </c>
      <c r="G82" s="29">
        <f t="shared" si="9"/>
        <v>0.91128118594236418</v>
      </c>
      <c r="H82" s="27">
        <f t="shared" ref="H82:W82" si="14">SUM(H77:H81)</f>
        <v>696719886</v>
      </c>
      <c r="I82" s="28">
        <f t="shared" si="14"/>
        <v>354266236</v>
      </c>
      <c r="J82" s="28">
        <f t="shared" si="14"/>
        <v>297895013</v>
      </c>
      <c r="K82" s="27">
        <f t="shared" si="14"/>
        <v>1348881135</v>
      </c>
      <c r="L82" s="27">
        <f t="shared" si="14"/>
        <v>272203044</v>
      </c>
      <c r="M82" s="28">
        <f t="shared" si="14"/>
        <v>270575996</v>
      </c>
      <c r="N82" s="28">
        <f t="shared" si="14"/>
        <v>529622887</v>
      </c>
      <c r="O82" s="27">
        <f t="shared" si="14"/>
        <v>1072401927</v>
      </c>
      <c r="P82" s="27">
        <f t="shared" si="14"/>
        <v>281647046</v>
      </c>
      <c r="Q82" s="28">
        <f t="shared" si="14"/>
        <v>276289747</v>
      </c>
      <c r="R82" s="28">
        <f t="shared" si="14"/>
        <v>654309832</v>
      </c>
      <c r="S82" s="27">
        <f t="shared" si="14"/>
        <v>1212246625</v>
      </c>
      <c r="T82" s="27">
        <f t="shared" si="14"/>
        <v>288889910</v>
      </c>
      <c r="U82" s="28">
        <f t="shared" si="14"/>
        <v>278542181</v>
      </c>
      <c r="V82" s="28">
        <f t="shared" si="14"/>
        <v>219564155</v>
      </c>
      <c r="W82" s="30">
        <f t="shared" si="14"/>
        <v>786996246</v>
      </c>
    </row>
    <row r="83" spans="1:23" ht="14" x14ac:dyDescent="0.3">
      <c r="A83" s="24" t="s">
        <v>0</v>
      </c>
      <c r="B83" s="25" t="s">
        <v>166</v>
      </c>
      <c r="C83" s="26" t="s">
        <v>0</v>
      </c>
      <c r="D83" s="27">
        <f>SUM(D55,D57:D60,D62:D67,D69:D75,D77:D81)</f>
        <v>27513963312</v>
      </c>
      <c r="E83" s="28">
        <f>SUM(E55,E57:E60,E62:E67,E69:E75,E77:E81)</f>
        <v>27822121382</v>
      </c>
      <c r="F83" s="28">
        <f>SUM(F55,F57:F60,F62:F67,F69:F75,F77:F81)</f>
        <v>24736278147</v>
      </c>
      <c r="G83" s="29">
        <f t="shared" si="9"/>
        <v>0.88908670217374441</v>
      </c>
      <c r="H83" s="27">
        <f t="shared" ref="H83:W83" si="15">SUM(H55,H57:H60,H62:H67,H69:H75,H77:H81)</f>
        <v>3189876138</v>
      </c>
      <c r="I83" s="28">
        <f t="shared" si="15"/>
        <v>2390209565</v>
      </c>
      <c r="J83" s="28">
        <f t="shared" si="15"/>
        <v>1681081928</v>
      </c>
      <c r="K83" s="27">
        <f t="shared" si="15"/>
        <v>7261167631</v>
      </c>
      <c r="L83" s="27">
        <f t="shared" si="15"/>
        <v>1737045093</v>
      </c>
      <c r="M83" s="28">
        <f t="shared" si="15"/>
        <v>1466543454</v>
      </c>
      <c r="N83" s="28">
        <f t="shared" si="15"/>
        <v>2947534836</v>
      </c>
      <c r="O83" s="27">
        <f t="shared" si="15"/>
        <v>6151123383</v>
      </c>
      <c r="P83" s="27">
        <f t="shared" si="15"/>
        <v>1561527021</v>
      </c>
      <c r="Q83" s="28">
        <f t="shared" si="15"/>
        <v>1608461237</v>
      </c>
      <c r="R83" s="28">
        <f t="shared" si="15"/>
        <v>3415795004</v>
      </c>
      <c r="S83" s="27">
        <f t="shared" si="15"/>
        <v>6585783262</v>
      </c>
      <c r="T83" s="27">
        <f t="shared" si="15"/>
        <v>1583096518</v>
      </c>
      <c r="U83" s="28">
        <f t="shared" si="15"/>
        <v>1709970524</v>
      </c>
      <c r="V83" s="28">
        <f t="shared" si="15"/>
        <v>1445136829</v>
      </c>
      <c r="W83" s="30">
        <f t="shared" si="15"/>
        <v>4738203871</v>
      </c>
    </row>
    <row r="84" spans="1:23" ht="14.5" customHeight="1" x14ac:dyDescent="0.3">
      <c r="A84" s="13"/>
      <c r="B84" s="14" t="s">
        <v>24</v>
      </c>
      <c r="D84" s="31"/>
      <c r="E84" s="32"/>
      <c r="F84" s="32"/>
      <c r="G84" s="33"/>
      <c r="H84" s="31"/>
      <c r="I84" s="32"/>
      <c r="J84" s="32"/>
      <c r="K84" s="31"/>
      <c r="L84" s="31"/>
      <c r="M84" s="32"/>
      <c r="N84" s="32"/>
      <c r="O84" s="31"/>
      <c r="P84" s="31"/>
      <c r="Q84" s="32"/>
      <c r="R84" s="32"/>
      <c r="S84" s="31"/>
      <c r="T84" s="31"/>
      <c r="U84" s="32"/>
      <c r="V84" s="32"/>
      <c r="W84" s="34"/>
    </row>
    <row r="85" spans="1:23" ht="14.5" customHeight="1" x14ac:dyDescent="0.3">
      <c r="A85" s="16" t="s">
        <v>0</v>
      </c>
      <c r="B85" s="14" t="s">
        <v>167</v>
      </c>
      <c r="D85" s="31"/>
      <c r="E85" s="32"/>
      <c r="F85" s="32"/>
      <c r="G85" s="33"/>
      <c r="H85" s="31"/>
      <c r="I85" s="32"/>
      <c r="J85" s="32"/>
      <c r="K85" s="31"/>
      <c r="L85" s="31"/>
      <c r="M85" s="32"/>
      <c r="N85" s="32"/>
      <c r="O85" s="31"/>
      <c r="P85" s="31"/>
      <c r="Q85" s="32"/>
      <c r="R85" s="32"/>
      <c r="S85" s="31"/>
      <c r="T85" s="31"/>
      <c r="U85" s="32"/>
      <c r="V85" s="32"/>
      <c r="W85" s="34"/>
    </row>
    <row r="86" spans="1:23" ht="13" x14ac:dyDescent="0.3">
      <c r="A86" s="17" t="s">
        <v>26</v>
      </c>
      <c r="B86" s="18" t="s">
        <v>168</v>
      </c>
      <c r="C86" s="19" t="s">
        <v>169</v>
      </c>
      <c r="D86" s="20">
        <v>60672979527</v>
      </c>
      <c r="E86" s="21">
        <v>60285162274</v>
      </c>
      <c r="F86" s="21">
        <v>54548420046</v>
      </c>
      <c r="G86" s="22">
        <f t="shared" ref="G86:G99" si="16">IF(($E86      =0),0,($F86      /$E86      ))</f>
        <v>0.90483989738758386</v>
      </c>
      <c r="H86" s="20">
        <v>6672991634</v>
      </c>
      <c r="I86" s="21">
        <v>5585183417</v>
      </c>
      <c r="J86" s="21">
        <v>4109667244</v>
      </c>
      <c r="K86" s="20">
        <v>16367842295</v>
      </c>
      <c r="L86" s="20">
        <v>3815211144</v>
      </c>
      <c r="M86" s="21">
        <v>3585625642</v>
      </c>
      <c r="N86" s="21">
        <v>6643402127</v>
      </c>
      <c r="O86" s="20">
        <v>14044238913</v>
      </c>
      <c r="P86" s="20">
        <v>3848707499</v>
      </c>
      <c r="Q86" s="21">
        <v>3879937429</v>
      </c>
      <c r="R86" s="21">
        <v>4969778401</v>
      </c>
      <c r="S86" s="20">
        <v>12698423329</v>
      </c>
      <c r="T86" s="20">
        <v>3593096939</v>
      </c>
      <c r="U86" s="21">
        <v>3700847573</v>
      </c>
      <c r="V86" s="21">
        <v>4143970997</v>
      </c>
      <c r="W86" s="23">
        <v>11437915509</v>
      </c>
    </row>
    <row r="87" spans="1:23" ht="13" x14ac:dyDescent="0.3">
      <c r="A87" s="17" t="s">
        <v>26</v>
      </c>
      <c r="B87" s="18" t="s">
        <v>170</v>
      </c>
      <c r="C87" s="19" t="s">
        <v>171</v>
      </c>
      <c r="D87" s="20">
        <v>76368851404</v>
      </c>
      <c r="E87" s="21">
        <v>77556527920</v>
      </c>
      <c r="F87" s="21">
        <v>86993491630</v>
      </c>
      <c r="G87" s="22">
        <f t="shared" si="16"/>
        <v>1.1216785222738992</v>
      </c>
      <c r="H87" s="20">
        <v>9002161697</v>
      </c>
      <c r="I87" s="21">
        <v>7388251869</v>
      </c>
      <c r="J87" s="21">
        <v>6789926168</v>
      </c>
      <c r="K87" s="20">
        <v>23180339734</v>
      </c>
      <c r="L87" s="20">
        <v>6553029093</v>
      </c>
      <c r="M87" s="21">
        <v>6166722408</v>
      </c>
      <c r="N87" s="21">
        <v>8713083077</v>
      </c>
      <c r="O87" s="20">
        <v>21432834578</v>
      </c>
      <c r="P87" s="20">
        <v>7167780184</v>
      </c>
      <c r="Q87" s="21">
        <v>6139493446</v>
      </c>
      <c r="R87" s="21">
        <v>8142901866</v>
      </c>
      <c r="S87" s="20">
        <v>21450175496</v>
      </c>
      <c r="T87" s="20">
        <v>7133823429</v>
      </c>
      <c r="U87" s="21">
        <v>6970431852</v>
      </c>
      <c r="V87" s="21">
        <v>6825886541</v>
      </c>
      <c r="W87" s="23">
        <v>20930141822</v>
      </c>
    </row>
    <row r="88" spans="1:23" ht="13" x14ac:dyDescent="0.3">
      <c r="A88" s="17" t="s">
        <v>26</v>
      </c>
      <c r="B88" s="18" t="s">
        <v>172</v>
      </c>
      <c r="C88" s="19" t="s">
        <v>173</v>
      </c>
      <c r="D88" s="20">
        <v>48474258969</v>
      </c>
      <c r="E88" s="21">
        <v>49245059373</v>
      </c>
      <c r="F88" s="21">
        <v>47984224882</v>
      </c>
      <c r="G88" s="22">
        <f t="shared" si="16"/>
        <v>0.97439673122434511</v>
      </c>
      <c r="H88" s="20">
        <v>3554352810</v>
      </c>
      <c r="I88" s="21">
        <v>4453775352</v>
      </c>
      <c r="J88" s="21">
        <v>3846553651</v>
      </c>
      <c r="K88" s="20">
        <v>11854681813</v>
      </c>
      <c r="L88" s="20">
        <v>5466485054</v>
      </c>
      <c r="M88" s="21">
        <v>4769268812</v>
      </c>
      <c r="N88" s="21">
        <v>4099690847</v>
      </c>
      <c r="O88" s="20">
        <v>14335444713</v>
      </c>
      <c r="P88" s="20">
        <v>3554615067</v>
      </c>
      <c r="Q88" s="21">
        <v>3437394168</v>
      </c>
      <c r="R88" s="21">
        <v>5017427397</v>
      </c>
      <c r="S88" s="20">
        <v>12009436632</v>
      </c>
      <c r="T88" s="20">
        <v>2842448238</v>
      </c>
      <c r="U88" s="21">
        <v>3185502469</v>
      </c>
      <c r="V88" s="21">
        <v>3756711017</v>
      </c>
      <c r="W88" s="23">
        <v>9784661724</v>
      </c>
    </row>
    <row r="89" spans="1:23" ht="14" x14ac:dyDescent="0.3">
      <c r="A89" s="24" t="s">
        <v>0</v>
      </c>
      <c r="B89" s="25" t="s">
        <v>31</v>
      </c>
      <c r="C89" s="26" t="s">
        <v>0</v>
      </c>
      <c r="D89" s="27">
        <f>SUM(D86:D88)</f>
        <v>185516089900</v>
      </c>
      <c r="E89" s="28">
        <f>SUM(E86:E88)</f>
        <v>187086749567</v>
      </c>
      <c r="F89" s="28">
        <f>SUM(F86:F88)</f>
        <v>189526136558</v>
      </c>
      <c r="G89" s="29">
        <f t="shared" si="16"/>
        <v>1.0130388015006182</v>
      </c>
      <c r="H89" s="27">
        <f t="shared" ref="H89:W89" si="17">SUM(H86:H88)</f>
        <v>19229506141</v>
      </c>
      <c r="I89" s="28">
        <f t="shared" si="17"/>
        <v>17427210638</v>
      </c>
      <c r="J89" s="28">
        <f t="shared" si="17"/>
        <v>14746147063</v>
      </c>
      <c r="K89" s="27">
        <f t="shared" si="17"/>
        <v>51402863842</v>
      </c>
      <c r="L89" s="27">
        <f t="shared" si="17"/>
        <v>15834725291</v>
      </c>
      <c r="M89" s="28">
        <f t="shared" si="17"/>
        <v>14521616862</v>
      </c>
      <c r="N89" s="28">
        <f t="shared" si="17"/>
        <v>19456176051</v>
      </c>
      <c r="O89" s="27">
        <f t="shared" si="17"/>
        <v>49812518204</v>
      </c>
      <c r="P89" s="27">
        <f t="shared" si="17"/>
        <v>14571102750</v>
      </c>
      <c r="Q89" s="28">
        <f t="shared" si="17"/>
        <v>13456825043</v>
      </c>
      <c r="R89" s="28">
        <f t="shared" si="17"/>
        <v>18130107664</v>
      </c>
      <c r="S89" s="27">
        <f t="shared" si="17"/>
        <v>46158035457</v>
      </c>
      <c r="T89" s="27">
        <f t="shared" si="17"/>
        <v>13569368606</v>
      </c>
      <c r="U89" s="28">
        <f t="shared" si="17"/>
        <v>13856781894</v>
      </c>
      <c r="V89" s="28">
        <f t="shared" si="17"/>
        <v>14726568555</v>
      </c>
      <c r="W89" s="30">
        <f t="shared" si="17"/>
        <v>42152719055</v>
      </c>
    </row>
    <row r="90" spans="1:23" ht="13" x14ac:dyDescent="0.3">
      <c r="A90" s="17" t="s">
        <v>32</v>
      </c>
      <c r="B90" s="18" t="s">
        <v>174</v>
      </c>
      <c r="C90" s="19" t="s">
        <v>175</v>
      </c>
      <c r="D90" s="20">
        <v>8510649520</v>
      </c>
      <c r="E90" s="21">
        <v>8120879263</v>
      </c>
      <c r="F90" s="21">
        <v>8179410877</v>
      </c>
      <c r="G90" s="22">
        <f t="shared" si="16"/>
        <v>1.0072075463880714</v>
      </c>
      <c r="H90" s="20">
        <v>1179554897</v>
      </c>
      <c r="I90" s="21">
        <v>522284629</v>
      </c>
      <c r="J90" s="21">
        <v>730828370</v>
      </c>
      <c r="K90" s="20">
        <v>2432667896</v>
      </c>
      <c r="L90" s="20">
        <v>557159200</v>
      </c>
      <c r="M90" s="21">
        <v>530642574</v>
      </c>
      <c r="N90" s="21">
        <v>993964836</v>
      </c>
      <c r="O90" s="20">
        <v>2081766610</v>
      </c>
      <c r="P90" s="20">
        <v>533608658</v>
      </c>
      <c r="Q90" s="21">
        <v>553529962</v>
      </c>
      <c r="R90" s="21">
        <v>1001898039</v>
      </c>
      <c r="S90" s="20">
        <v>2089036659</v>
      </c>
      <c r="T90" s="20">
        <v>471344466</v>
      </c>
      <c r="U90" s="21">
        <v>476112301</v>
      </c>
      <c r="V90" s="21">
        <v>628482945</v>
      </c>
      <c r="W90" s="23">
        <v>1575939712</v>
      </c>
    </row>
    <row r="91" spans="1:23" ht="13" x14ac:dyDescent="0.3">
      <c r="A91" s="17" t="s">
        <v>32</v>
      </c>
      <c r="B91" s="18" t="s">
        <v>176</v>
      </c>
      <c r="C91" s="19" t="s">
        <v>177</v>
      </c>
      <c r="D91" s="20">
        <v>1787272010</v>
      </c>
      <c r="E91" s="21">
        <v>1799946292</v>
      </c>
      <c r="F91" s="21">
        <v>1707346760</v>
      </c>
      <c r="G91" s="22">
        <f t="shared" si="16"/>
        <v>0.94855428052961033</v>
      </c>
      <c r="H91" s="20">
        <v>203739621</v>
      </c>
      <c r="I91" s="21">
        <v>139462618</v>
      </c>
      <c r="J91" s="21">
        <v>130386169</v>
      </c>
      <c r="K91" s="20">
        <v>473588408</v>
      </c>
      <c r="L91" s="20">
        <v>137839199</v>
      </c>
      <c r="M91" s="21">
        <v>120182846</v>
      </c>
      <c r="N91" s="21">
        <v>182033289</v>
      </c>
      <c r="O91" s="20">
        <v>440055334</v>
      </c>
      <c r="P91" s="20">
        <v>121937467</v>
      </c>
      <c r="Q91" s="21">
        <v>114357697</v>
      </c>
      <c r="R91" s="21">
        <v>166224505</v>
      </c>
      <c r="S91" s="20">
        <v>402519669</v>
      </c>
      <c r="T91" s="20">
        <v>125315821</v>
      </c>
      <c r="U91" s="21">
        <v>121270859</v>
      </c>
      <c r="V91" s="21">
        <v>144596669</v>
      </c>
      <c r="W91" s="23">
        <v>391183349</v>
      </c>
    </row>
    <row r="92" spans="1:23" ht="13" x14ac:dyDescent="0.3">
      <c r="A92" s="17" t="s">
        <v>32</v>
      </c>
      <c r="B92" s="18" t="s">
        <v>178</v>
      </c>
      <c r="C92" s="19" t="s">
        <v>179</v>
      </c>
      <c r="D92" s="20">
        <v>1300991498</v>
      </c>
      <c r="E92" s="21">
        <v>1349191740</v>
      </c>
      <c r="F92" s="21">
        <v>1319367634</v>
      </c>
      <c r="G92" s="22">
        <f t="shared" si="16"/>
        <v>0.97789483502174424</v>
      </c>
      <c r="H92" s="20">
        <v>181218795</v>
      </c>
      <c r="I92" s="21">
        <v>98700263</v>
      </c>
      <c r="J92" s="21">
        <v>93052180</v>
      </c>
      <c r="K92" s="20">
        <v>372971238</v>
      </c>
      <c r="L92" s="20">
        <v>106620972</v>
      </c>
      <c r="M92" s="21">
        <v>96938388</v>
      </c>
      <c r="N92" s="21">
        <v>160782919</v>
      </c>
      <c r="O92" s="20">
        <v>364342279</v>
      </c>
      <c r="P92" s="20">
        <v>84445881</v>
      </c>
      <c r="Q92" s="21">
        <v>92103798</v>
      </c>
      <c r="R92" s="21">
        <v>142987619</v>
      </c>
      <c r="S92" s="20">
        <v>319537298</v>
      </c>
      <c r="T92" s="20">
        <v>87791967</v>
      </c>
      <c r="U92" s="21">
        <v>97113100</v>
      </c>
      <c r="V92" s="21">
        <v>77611752</v>
      </c>
      <c r="W92" s="23">
        <v>262516819</v>
      </c>
    </row>
    <row r="93" spans="1:23" ht="13" x14ac:dyDescent="0.3">
      <c r="A93" s="17" t="s">
        <v>47</v>
      </c>
      <c r="B93" s="18" t="s">
        <v>180</v>
      </c>
      <c r="C93" s="19" t="s">
        <v>181</v>
      </c>
      <c r="D93" s="20">
        <v>415671977</v>
      </c>
      <c r="E93" s="21">
        <v>528080063</v>
      </c>
      <c r="F93" s="21">
        <v>513700576</v>
      </c>
      <c r="G93" s="22">
        <f t="shared" si="16"/>
        <v>0.97277025207444723</v>
      </c>
      <c r="H93" s="20">
        <v>130320501</v>
      </c>
      <c r="I93" s="21">
        <v>8231091</v>
      </c>
      <c r="J93" s="21">
        <v>11053111</v>
      </c>
      <c r="K93" s="20">
        <v>149604703</v>
      </c>
      <c r="L93" s="20">
        <v>100107542</v>
      </c>
      <c r="M93" s="21">
        <v>16802220</v>
      </c>
      <c r="N93" s="21">
        <v>113126204</v>
      </c>
      <c r="O93" s="20">
        <v>230035966</v>
      </c>
      <c r="P93" s="20">
        <v>6269118</v>
      </c>
      <c r="Q93" s="21">
        <v>9447254</v>
      </c>
      <c r="R93" s="21">
        <v>88828185</v>
      </c>
      <c r="S93" s="20">
        <v>104544557</v>
      </c>
      <c r="T93" s="20">
        <v>8379728</v>
      </c>
      <c r="U93" s="21">
        <v>7864776</v>
      </c>
      <c r="V93" s="21">
        <v>13270846</v>
      </c>
      <c r="W93" s="23">
        <v>29515350</v>
      </c>
    </row>
    <row r="94" spans="1:23" ht="14" x14ac:dyDescent="0.3">
      <c r="A94" s="24" t="s">
        <v>0</v>
      </c>
      <c r="B94" s="25" t="s">
        <v>182</v>
      </c>
      <c r="C94" s="26" t="s">
        <v>0</v>
      </c>
      <c r="D94" s="27">
        <f>SUM(D90:D93)</f>
        <v>12014585005</v>
      </c>
      <c r="E94" s="28">
        <f>SUM(E90:E93)</f>
        <v>11798097358</v>
      </c>
      <c r="F94" s="28">
        <f>SUM(F90:F93)</f>
        <v>11719825847</v>
      </c>
      <c r="G94" s="29">
        <f t="shared" si="16"/>
        <v>0.99336575138982675</v>
      </c>
      <c r="H94" s="27">
        <f t="shared" ref="H94:W94" si="18">SUM(H90:H93)</f>
        <v>1694833814</v>
      </c>
      <c r="I94" s="28">
        <f t="shared" si="18"/>
        <v>768678601</v>
      </c>
      <c r="J94" s="28">
        <f t="shared" si="18"/>
        <v>965319830</v>
      </c>
      <c r="K94" s="27">
        <f t="shared" si="18"/>
        <v>3428832245</v>
      </c>
      <c r="L94" s="27">
        <f t="shared" si="18"/>
        <v>901726913</v>
      </c>
      <c r="M94" s="28">
        <f t="shared" si="18"/>
        <v>764566028</v>
      </c>
      <c r="N94" s="28">
        <f t="shared" si="18"/>
        <v>1449907248</v>
      </c>
      <c r="O94" s="27">
        <f t="shared" si="18"/>
        <v>3116200189</v>
      </c>
      <c r="P94" s="27">
        <f t="shared" si="18"/>
        <v>746261124</v>
      </c>
      <c r="Q94" s="28">
        <f t="shared" si="18"/>
        <v>769438711</v>
      </c>
      <c r="R94" s="28">
        <f t="shared" si="18"/>
        <v>1399938348</v>
      </c>
      <c r="S94" s="27">
        <f t="shared" si="18"/>
        <v>2915638183</v>
      </c>
      <c r="T94" s="27">
        <f t="shared" si="18"/>
        <v>692831982</v>
      </c>
      <c r="U94" s="28">
        <f t="shared" si="18"/>
        <v>702361036</v>
      </c>
      <c r="V94" s="28">
        <f t="shared" si="18"/>
        <v>863962212</v>
      </c>
      <c r="W94" s="30">
        <f t="shared" si="18"/>
        <v>2259155230</v>
      </c>
    </row>
    <row r="95" spans="1:23" ht="13" x14ac:dyDescent="0.3">
      <c r="A95" s="17" t="s">
        <v>32</v>
      </c>
      <c r="B95" s="18" t="s">
        <v>183</v>
      </c>
      <c r="C95" s="19" t="s">
        <v>184</v>
      </c>
      <c r="D95" s="20">
        <v>4212754328</v>
      </c>
      <c r="E95" s="21">
        <v>4685500290</v>
      </c>
      <c r="F95" s="21">
        <v>4522817372</v>
      </c>
      <c r="G95" s="22">
        <f t="shared" si="16"/>
        <v>0.96527949889423659</v>
      </c>
      <c r="H95" s="20">
        <v>0</v>
      </c>
      <c r="I95" s="21">
        <v>338908693</v>
      </c>
      <c r="J95" s="21">
        <v>332626288</v>
      </c>
      <c r="K95" s="20">
        <v>671534981</v>
      </c>
      <c r="L95" s="20">
        <v>869516639</v>
      </c>
      <c r="M95" s="21">
        <v>318862973</v>
      </c>
      <c r="N95" s="21">
        <v>302019141</v>
      </c>
      <c r="O95" s="20">
        <v>1490398753</v>
      </c>
      <c r="P95" s="20">
        <v>526657287</v>
      </c>
      <c r="Q95" s="21">
        <v>369877089</v>
      </c>
      <c r="R95" s="21">
        <v>455767427</v>
      </c>
      <c r="S95" s="20">
        <v>1352301803</v>
      </c>
      <c r="T95" s="20">
        <v>335533458</v>
      </c>
      <c r="U95" s="21">
        <v>326183791</v>
      </c>
      <c r="V95" s="21">
        <v>346864586</v>
      </c>
      <c r="W95" s="23">
        <v>1008581835</v>
      </c>
    </row>
    <row r="96" spans="1:23" ht="13" x14ac:dyDescent="0.3">
      <c r="A96" s="17" t="s">
        <v>32</v>
      </c>
      <c r="B96" s="18" t="s">
        <v>185</v>
      </c>
      <c r="C96" s="19" t="s">
        <v>186</v>
      </c>
      <c r="D96" s="20">
        <v>2639887893</v>
      </c>
      <c r="E96" s="21">
        <v>2464217399</v>
      </c>
      <c r="F96" s="21">
        <v>2088587899</v>
      </c>
      <c r="G96" s="22">
        <f t="shared" si="16"/>
        <v>0.84756641189513815</v>
      </c>
      <c r="H96" s="20">
        <v>276940451</v>
      </c>
      <c r="I96" s="21">
        <v>127142587</v>
      </c>
      <c r="J96" s="21">
        <v>125462016</v>
      </c>
      <c r="K96" s="20">
        <v>529545054</v>
      </c>
      <c r="L96" s="20">
        <v>130515952</v>
      </c>
      <c r="M96" s="21">
        <v>134902030</v>
      </c>
      <c r="N96" s="21">
        <v>247304165</v>
      </c>
      <c r="O96" s="20">
        <v>512722147</v>
      </c>
      <c r="P96" s="20">
        <v>328008590</v>
      </c>
      <c r="Q96" s="21">
        <v>141511917</v>
      </c>
      <c r="R96" s="21">
        <v>177433817</v>
      </c>
      <c r="S96" s="20">
        <v>646954324</v>
      </c>
      <c r="T96" s="20">
        <v>116545806</v>
      </c>
      <c r="U96" s="21">
        <v>131377541</v>
      </c>
      <c r="V96" s="21">
        <v>151443027</v>
      </c>
      <c r="W96" s="23">
        <v>399366374</v>
      </c>
    </row>
    <row r="97" spans="1:23" ht="13" x14ac:dyDescent="0.3">
      <c r="A97" s="17" t="s">
        <v>32</v>
      </c>
      <c r="B97" s="18" t="s">
        <v>187</v>
      </c>
      <c r="C97" s="19" t="s">
        <v>188</v>
      </c>
      <c r="D97" s="20">
        <v>2926392097</v>
      </c>
      <c r="E97" s="21">
        <v>3022693087</v>
      </c>
      <c r="F97" s="21">
        <v>2867556367</v>
      </c>
      <c r="G97" s="22">
        <f t="shared" si="16"/>
        <v>0.94867599338245356</v>
      </c>
      <c r="H97" s="20">
        <v>442761402</v>
      </c>
      <c r="I97" s="21">
        <v>210441010</v>
      </c>
      <c r="J97" s="21">
        <v>200542438</v>
      </c>
      <c r="K97" s="20">
        <v>853744850</v>
      </c>
      <c r="L97" s="20">
        <v>197066250</v>
      </c>
      <c r="M97" s="21">
        <v>197437176</v>
      </c>
      <c r="N97" s="21">
        <v>321882802</v>
      </c>
      <c r="O97" s="20">
        <v>716386228</v>
      </c>
      <c r="P97" s="20">
        <v>194548811</v>
      </c>
      <c r="Q97" s="21">
        <v>198661914</v>
      </c>
      <c r="R97" s="21">
        <v>298817885</v>
      </c>
      <c r="S97" s="20">
        <v>692028610</v>
      </c>
      <c r="T97" s="20">
        <v>191795105</v>
      </c>
      <c r="U97" s="21">
        <v>202663429</v>
      </c>
      <c r="V97" s="21">
        <v>210938145</v>
      </c>
      <c r="W97" s="23">
        <v>605396679</v>
      </c>
    </row>
    <row r="98" spans="1:23" ht="13" x14ac:dyDescent="0.3">
      <c r="A98" s="17" t="s">
        <v>47</v>
      </c>
      <c r="B98" s="18" t="s">
        <v>189</v>
      </c>
      <c r="C98" s="19" t="s">
        <v>190</v>
      </c>
      <c r="D98" s="20">
        <v>391029036</v>
      </c>
      <c r="E98" s="21">
        <v>371375956</v>
      </c>
      <c r="F98" s="21">
        <v>294790257</v>
      </c>
      <c r="G98" s="22">
        <f t="shared" si="16"/>
        <v>0.79377852076131716</v>
      </c>
      <c r="H98" s="20">
        <v>103011994</v>
      </c>
      <c r="I98" s="21">
        <v>1093122</v>
      </c>
      <c r="J98" s="21">
        <v>27340952</v>
      </c>
      <c r="K98" s="20">
        <v>131446068</v>
      </c>
      <c r="L98" s="20">
        <v>-4343485</v>
      </c>
      <c r="M98" s="21">
        <v>2931432</v>
      </c>
      <c r="N98" s="21">
        <v>82179541</v>
      </c>
      <c r="O98" s="20">
        <v>80767488</v>
      </c>
      <c r="P98" s="20">
        <v>2383100</v>
      </c>
      <c r="Q98" s="21">
        <v>725484</v>
      </c>
      <c r="R98" s="21">
        <v>60777750</v>
      </c>
      <c r="S98" s="20">
        <v>63886334</v>
      </c>
      <c r="T98" s="20">
        <v>16409219</v>
      </c>
      <c r="U98" s="21">
        <v>1845824</v>
      </c>
      <c r="V98" s="21">
        <v>435324</v>
      </c>
      <c r="W98" s="23">
        <v>18690367</v>
      </c>
    </row>
    <row r="99" spans="1:23" ht="14" x14ac:dyDescent="0.3">
      <c r="A99" s="24" t="s">
        <v>0</v>
      </c>
      <c r="B99" s="25" t="s">
        <v>191</v>
      </c>
      <c r="C99" s="26" t="s">
        <v>0</v>
      </c>
      <c r="D99" s="27">
        <f>SUM(D95:D98)</f>
        <v>10170063354</v>
      </c>
      <c r="E99" s="28">
        <f>SUM(E95:E98)</f>
        <v>10543786732</v>
      </c>
      <c r="F99" s="28">
        <f>SUM(F95:F98)</f>
        <v>9773751895</v>
      </c>
      <c r="G99" s="29">
        <f t="shared" si="16"/>
        <v>0.92696790474119006</v>
      </c>
      <c r="H99" s="27">
        <f t="shared" ref="H99:W99" si="19">SUM(H95:H98)</f>
        <v>822713847</v>
      </c>
      <c r="I99" s="28">
        <f t="shared" si="19"/>
        <v>677585412</v>
      </c>
      <c r="J99" s="28">
        <f t="shared" si="19"/>
        <v>685971694</v>
      </c>
      <c r="K99" s="27">
        <f t="shared" si="19"/>
        <v>2186270953</v>
      </c>
      <c r="L99" s="27">
        <f t="shared" si="19"/>
        <v>1192755356</v>
      </c>
      <c r="M99" s="28">
        <f t="shared" si="19"/>
        <v>654133611</v>
      </c>
      <c r="N99" s="28">
        <f t="shared" si="19"/>
        <v>953385649</v>
      </c>
      <c r="O99" s="27">
        <f t="shared" si="19"/>
        <v>2800274616</v>
      </c>
      <c r="P99" s="27">
        <f t="shared" si="19"/>
        <v>1051597788</v>
      </c>
      <c r="Q99" s="28">
        <f t="shared" si="19"/>
        <v>710776404</v>
      </c>
      <c r="R99" s="28">
        <f t="shared" si="19"/>
        <v>992796879</v>
      </c>
      <c r="S99" s="27">
        <f t="shared" si="19"/>
        <v>2755171071</v>
      </c>
      <c r="T99" s="27">
        <f t="shared" si="19"/>
        <v>660283588</v>
      </c>
      <c r="U99" s="28">
        <f t="shared" si="19"/>
        <v>662070585</v>
      </c>
      <c r="V99" s="28">
        <f t="shared" si="19"/>
        <v>709681082</v>
      </c>
      <c r="W99" s="30">
        <f t="shared" si="19"/>
        <v>2032035255</v>
      </c>
    </row>
    <row r="100" spans="1:23" ht="14" x14ac:dyDescent="0.3">
      <c r="A100" s="24" t="s">
        <v>0</v>
      </c>
      <c r="B100" s="25" t="s">
        <v>192</v>
      </c>
      <c r="C100" s="26" t="s">
        <v>0</v>
      </c>
      <c r="D100" s="27">
        <f>SUM(D86:D88,D90:D93,D95:D98)</f>
        <v>207700738259</v>
      </c>
      <c r="E100" s="28">
        <f>SUM(E86:E88,E90:E93,E95:E98)</f>
        <v>209428633657</v>
      </c>
      <c r="F100" s="28">
        <f>SUM(F86:F88,F90:F93,F95:F98)</f>
        <v>211019714300</v>
      </c>
      <c r="G100" s="29">
        <f>IF(($E100     =0),0,($F100     /$E100     ))</f>
        <v>1.0075972450147666</v>
      </c>
      <c r="H100" s="27">
        <f t="shared" ref="H100:W100" si="20">SUM(H86:H88,H90:H93,H95:H98)</f>
        <v>21747053802</v>
      </c>
      <c r="I100" s="28">
        <f t="shared" si="20"/>
        <v>18873474651</v>
      </c>
      <c r="J100" s="28">
        <f t="shared" si="20"/>
        <v>16397438587</v>
      </c>
      <c r="K100" s="27">
        <f t="shared" si="20"/>
        <v>57017967040</v>
      </c>
      <c r="L100" s="27">
        <f t="shared" si="20"/>
        <v>17929207560</v>
      </c>
      <c r="M100" s="28">
        <f t="shared" si="20"/>
        <v>15940316501</v>
      </c>
      <c r="N100" s="28">
        <f t="shared" si="20"/>
        <v>21859468948</v>
      </c>
      <c r="O100" s="27">
        <f t="shared" si="20"/>
        <v>55728993009</v>
      </c>
      <c r="P100" s="27">
        <f t="shared" si="20"/>
        <v>16368961662</v>
      </c>
      <c r="Q100" s="28">
        <f t="shared" si="20"/>
        <v>14937040158</v>
      </c>
      <c r="R100" s="28">
        <f t="shared" si="20"/>
        <v>20522842891</v>
      </c>
      <c r="S100" s="27">
        <f t="shared" si="20"/>
        <v>51828844711</v>
      </c>
      <c r="T100" s="27">
        <f t="shared" si="20"/>
        <v>14922484176</v>
      </c>
      <c r="U100" s="28">
        <f t="shared" si="20"/>
        <v>15221213515</v>
      </c>
      <c r="V100" s="28">
        <f t="shared" si="20"/>
        <v>16300211849</v>
      </c>
      <c r="W100" s="30">
        <f t="shared" si="20"/>
        <v>46443909540</v>
      </c>
    </row>
    <row r="101" spans="1:23" ht="14.5" customHeight="1" x14ac:dyDescent="0.3">
      <c r="A101" s="13"/>
      <c r="B101" s="14" t="s">
        <v>24</v>
      </c>
      <c r="D101" s="31"/>
      <c r="E101" s="32"/>
      <c r="F101" s="32"/>
      <c r="G101" s="33"/>
      <c r="H101" s="31"/>
      <c r="I101" s="32"/>
      <c r="J101" s="32"/>
      <c r="K101" s="31"/>
      <c r="L101" s="31"/>
      <c r="M101" s="32"/>
      <c r="N101" s="32"/>
      <c r="O101" s="31"/>
      <c r="P101" s="31"/>
      <c r="Q101" s="32"/>
      <c r="R101" s="32"/>
      <c r="S101" s="31"/>
      <c r="T101" s="31"/>
      <c r="U101" s="32"/>
      <c r="V101" s="32"/>
      <c r="W101" s="34"/>
    </row>
    <row r="102" spans="1:23" ht="28.9" customHeight="1" x14ac:dyDescent="0.3">
      <c r="A102" s="16" t="s">
        <v>0</v>
      </c>
      <c r="B102" s="14" t="s">
        <v>193</v>
      </c>
      <c r="D102" s="31"/>
      <c r="E102" s="32"/>
      <c r="F102" s="32"/>
      <c r="G102" s="33"/>
      <c r="H102" s="31"/>
      <c r="I102" s="32"/>
      <c r="J102" s="32"/>
      <c r="K102" s="31"/>
      <c r="L102" s="31"/>
      <c r="M102" s="32"/>
      <c r="N102" s="32"/>
      <c r="O102" s="31"/>
      <c r="P102" s="31"/>
      <c r="Q102" s="32"/>
      <c r="R102" s="32"/>
      <c r="S102" s="31"/>
      <c r="T102" s="31"/>
      <c r="U102" s="32"/>
      <c r="V102" s="32"/>
      <c r="W102" s="34"/>
    </row>
    <row r="103" spans="1:23" ht="13" x14ac:dyDescent="0.3">
      <c r="A103" s="17" t="s">
        <v>26</v>
      </c>
      <c r="B103" s="18" t="s">
        <v>194</v>
      </c>
      <c r="C103" s="19" t="s">
        <v>195</v>
      </c>
      <c r="D103" s="20">
        <v>56060883310</v>
      </c>
      <c r="E103" s="21">
        <v>56177019102</v>
      </c>
      <c r="F103" s="21">
        <v>56945276041</v>
      </c>
      <c r="G103" s="22">
        <f t="shared" ref="G103:G166" si="21">IF(($E103     =0),0,($F103     /$E103     ))</f>
        <v>1.013675644441103</v>
      </c>
      <c r="H103" s="20">
        <v>6299620922</v>
      </c>
      <c r="I103" s="21">
        <v>5196329251</v>
      </c>
      <c r="J103" s="21">
        <v>4280791766</v>
      </c>
      <c r="K103" s="20">
        <v>15776741939</v>
      </c>
      <c r="L103" s="20">
        <v>4059455038</v>
      </c>
      <c r="M103" s="21">
        <v>3984452788</v>
      </c>
      <c r="N103" s="21">
        <v>6831164495</v>
      </c>
      <c r="O103" s="20">
        <v>14875072321</v>
      </c>
      <c r="P103" s="20">
        <v>4228202918</v>
      </c>
      <c r="Q103" s="21">
        <v>3968418935</v>
      </c>
      <c r="R103" s="21">
        <v>6094796773</v>
      </c>
      <c r="S103" s="20">
        <v>14291418626</v>
      </c>
      <c r="T103" s="20">
        <v>4172787921</v>
      </c>
      <c r="U103" s="21">
        <v>3824257035</v>
      </c>
      <c r="V103" s="21">
        <v>4004998199</v>
      </c>
      <c r="W103" s="23">
        <v>12002043155</v>
      </c>
    </row>
    <row r="104" spans="1:23" ht="14" x14ac:dyDescent="0.3">
      <c r="A104" s="24" t="s">
        <v>0</v>
      </c>
      <c r="B104" s="25" t="s">
        <v>31</v>
      </c>
      <c r="C104" s="26" t="s">
        <v>0</v>
      </c>
      <c r="D104" s="27">
        <f>D103</f>
        <v>56060883310</v>
      </c>
      <c r="E104" s="28">
        <f>E103</f>
        <v>56177019102</v>
      </c>
      <c r="F104" s="28">
        <f>F103</f>
        <v>56945276041</v>
      </c>
      <c r="G104" s="29">
        <f t="shared" si="21"/>
        <v>1.013675644441103</v>
      </c>
      <c r="H104" s="27">
        <f t="shared" ref="H104:W104" si="22">H103</f>
        <v>6299620922</v>
      </c>
      <c r="I104" s="28">
        <f t="shared" si="22"/>
        <v>5196329251</v>
      </c>
      <c r="J104" s="28">
        <f t="shared" si="22"/>
        <v>4280791766</v>
      </c>
      <c r="K104" s="27">
        <f t="shared" si="22"/>
        <v>15776741939</v>
      </c>
      <c r="L104" s="27">
        <f t="shared" si="22"/>
        <v>4059455038</v>
      </c>
      <c r="M104" s="28">
        <f t="shared" si="22"/>
        <v>3984452788</v>
      </c>
      <c r="N104" s="28">
        <f t="shared" si="22"/>
        <v>6831164495</v>
      </c>
      <c r="O104" s="27">
        <f t="shared" si="22"/>
        <v>14875072321</v>
      </c>
      <c r="P104" s="27">
        <f t="shared" si="22"/>
        <v>4228202918</v>
      </c>
      <c r="Q104" s="28">
        <f t="shared" si="22"/>
        <v>3968418935</v>
      </c>
      <c r="R104" s="28">
        <f t="shared" si="22"/>
        <v>6094796773</v>
      </c>
      <c r="S104" s="27">
        <f t="shared" si="22"/>
        <v>14291418626</v>
      </c>
      <c r="T104" s="27">
        <f t="shared" si="22"/>
        <v>4172787921</v>
      </c>
      <c r="U104" s="28">
        <f t="shared" si="22"/>
        <v>3824257035</v>
      </c>
      <c r="V104" s="28">
        <f t="shared" si="22"/>
        <v>4004998199</v>
      </c>
      <c r="W104" s="30">
        <f t="shared" si="22"/>
        <v>12002043155</v>
      </c>
    </row>
    <row r="105" spans="1:23" ht="13" x14ac:dyDescent="0.3">
      <c r="A105" s="17" t="s">
        <v>32</v>
      </c>
      <c r="B105" s="18" t="s">
        <v>196</v>
      </c>
      <c r="C105" s="19" t="s">
        <v>197</v>
      </c>
      <c r="D105" s="20">
        <v>403171162</v>
      </c>
      <c r="E105" s="21">
        <v>401213971</v>
      </c>
      <c r="F105" s="21">
        <v>403632367</v>
      </c>
      <c r="G105" s="22">
        <f t="shared" si="21"/>
        <v>1.0060276963784993</v>
      </c>
      <c r="H105" s="20">
        <v>76457465</v>
      </c>
      <c r="I105" s="21">
        <v>54105363</v>
      </c>
      <c r="J105" s="21">
        <v>-1150793</v>
      </c>
      <c r="K105" s="20">
        <v>129412035</v>
      </c>
      <c r="L105" s="20">
        <v>11832947</v>
      </c>
      <c r="M105" s="21">
        <v>21759591</v>
      </c>
      <c r="N105" s="21">
        <v>75818742</v>
      </c>
      <c r="O105" s="20">
        <v>109411280</v>
      </c>
      <c r="P105" s="20">
        <v>22755668</v>
      </c>
      <c r="Q105" s="21">
        <v>13206991</v>
      </c>
      <c r="R105" s="21">
        <v>59439713</v>
      </c>
      <c r="S105" s="20">
        <v>95402372</v>
      </c>
      <c r="T105" s="20">
        <v>17812759</v>
      </c>
      <c r="U105" s="21">
        <v>14477745</v>
      </c>
      <c r="V105" s="21">
        <v>37116176</v>
      </c>
      <c r="W105" s="23">
        <v>69406680</v>
      </c>
    </row>
    <row r="106" spans="1:23" ht="13" x14ac:dyDescent="0.3">
      <c r="A106" s="17" t="s">
        <v>32</v>
      </c>
      <c r="B106" s="18" t="s">
        <v>198</v>
      </c>
      <c r="C106" s="19" t="s">
        <v>199</v>
      </c>
      <c r="D106" s="20">
        <v>205971909</v>
      </c>
      <c r="E106" s="21">
        <v>208268909</v>
      </c>
      <c r="F106" s="21">
        <v>181434587</v>
      </c>
      <c r="G106" s="22">
        <f t="shared" si="21"/>
        <v>0.871155410911573</v>
      </c>
      <c r="H106" s="20">
        <v>71898348</v>
      </c>
      <c r="I106" s="21">
        <v>2817566</v>
      </c>
      <c r="J106" s="21">
        <v>2121520</v>
      </c>
      <c r="K106" s="20">
        <v>76837434</v>
      </c>
      <c r="L106" s="20">
        <v>729954</v>
      </c>
      <c r="M106" s="21">
        <v>179182</v>
      </c>
      <c r="N106" s="21">
        <v>57575340</v>
      </c>
      <c r="O106" s="20">
        <v>58484476</v>
      </c>
      <c r="P106" s="20">
        <v>431348</v>
      </c>
      <c r="Q106" s="21">
        <v>559366</v>
      </c>
      <c r="R106" s="21">
        <v>43381979</v>
      </c>
      <c r="S106" s="20">
        <v>44372693</v>
      </c>
      <c r="T106" s="20">
        <v>157379</v>
      </c>
      <c r="U106" s="21">
        <v>518843</v>
      </c>
      <c r="V106" s="21">
        <v>1063762</v>
      </c>
      <c r="W106" s="23">
        <v>1739984</v>
      </c>
    </row>
    <row r="107" spans="1:23" ht="13" x14ac:dyDescent="0.3">
      <c r="A107" s="17" t="s">
        <v>32</v>
      </c>
      <c r="B107" s="18" t="s">
        <v>200</v>
      </c>
      <c r="C107" s="19" t="s">
        <v>201</v>
      </c>
      <c r="D107" s="20">
        <v>228671926</v>
      </c>
      <c r="E107" s="21">
        <v>229489030</v>
      </c>
      <c r="F107" s="21">
        <v>220933936</v>
      </c>
      <c r="G107" s="22">
        <f t="shared" si="21"/>
        <v>0.96272112004656607</v>
      </c>
      <c r="H107" s="20">
        <v>52261355</v>
      </c>
      <c r="I107" s="21">
        <v>14065076</v>
      </c>
      <c r="J107" s="21">
        <v>7466615</v>
      </c>
      <c r="K107" s="20">
        <v>73793046</v>
      </c>
      <c r="L107" s="20">
        <v>5519969</v>
      </c>
      <c r="M107" s="21">
        <v>7869780</v>
      </c>
      <c r="N107" s="21">
        <v>48721376</v>
      </c>
      <c r="O107" s="20">
        <v>62111125</v>
      </c>
      <c r="P107" s="20">
        <v>7155877</v>
      </c>
      <c r="Q107" s="21">
        <v>7473153</v>
      </c>
      <c r="R107" s="21">
        <v>40227691</v>
      </c>
      <c r="S107" s="20">
        <v>54856721</v>
      </c>
      <c r="T107" s="20">
        <v>8453049</v>
      </c>
      <c r="U107" s="21">
        <v>7965722</v>
      </c>
      <c r="V107" s="21">
        <v>13754273</v>
      </c>
      <c r="W107" s="23">
        <v>30173044</v>
      </c>
    </row>
    <row r="108" spans="1:23" ht="13" x14ac:dyDescent="0.3">
      <c r="A108" s="17" t="s">
        <v>32</v>
      </c>
      <c r="B108" s="18" t="s">
        <v>202</v>
      </c>
      <c r="C108" s="19" t="s">
        <v>203</v>
      </c>
      <c r="D108" s="20">
        <v>1270141871</v>
      </c>
      <c r="E108" s="21">
        <v>1302520484</v>
      </c>
      <c r="F108" s="21">
        <v>1247456641</v>
      </c>
      <c r="G108" s="22">
        <f t="shared" si="21"/>
        <v>0.9577251615798773</v>
      </c>
      <c r="H108" s="20">
        <v>203683378</v>
      </c>
      <c r="I108" s="21">
        <v>145428700</v>
      </c>
      <c r="J108" s="21">
        <v>77637296</v>
      </c>
      <c r="K108" s="20">
        <v>426749374</v>
      </c>
      <c r="L108" s="20">
        <v>84963999</v>
      </c>
      <c r="M108" s="21">
        <v>81049518</v>
      </c>
      <c r="N108" s="21">
        <v>176347982</v>
      </c>
      <c r="O108" s="20">
        <v>342361499</v>
      </c>
      <c r="P108" s="20">
        <v>100735633</v>
      </c>
      <c r="Q108" s="21">
        <v>76081509</v>
      </c>
      <c r="R108" s="21">
        <v>161314268</v>
      </c>
      <c r="S108" s="20">
        <v>338131410</v>
      </c>
      <c r="T108" s="20">
        <v>78999872</v>
      </c>
      <c r="U108" s="21">
        <v>36958950</v>
      </c>
      <c r="V108" s="21">
        <v>24255536</v>
      </c>
      <c r="W108" s="23">
        <v>140214358</v>
      </c>
    </row>
    <row r="109" spans="1:23" ht="13" x14ac:dyDescent="0.3">
      <c r="A109" s="17" t="s">
        <v>47</v>
      </c>
      <c r="B109" s="18" t="s">
        <v>204</v>
      </c>
      <c r="C109" s="19" t="s">
        <v>205</v>
      </c>
      <c r="D109" s="20">
        <v>1367248746</v>
      </c>
      <c r="E109" s="21">
        <v>1390216325</v>
      </c>
      <c r="F109" s="21">
        <v>1397262197</v>
      </c>
      <c r="G109" s="22">
        <f t="shared" si="21"/>
        <v>1.005068183902962</v>
      </c>
      <c r="H109" s="20">
        <v>322997653</v>
      </c>
      <c r="I109" s="21">
        <v>57924296</v>
      </c>
      <c r="J109" s="21">
        <v>58761897</v>
      </c>
      <c r="K109" s="20">
        <v>439683846</v>
      </c>
      <c r="L109" s="20">
        <v>58510637</v>
      </c>
      <c r="M109" s="21">
        <v>60732492</v>
      </c>
      <c r="N109" s="21">
        <v>285113334</v>
      </c>
      <c r="O109" s="20">
        <v>404356463</v>
      </c>
      <c r="P109" s="20">
        <v>71248858</v>
      </c>
      <c r="Q109" s="21">
        <v>63257998</v>
      </c>
      <c r="R109" s="21">
        <v>223465465</v>
      </c>
      <c r="S109" s="20">
        <v>357972321</v>
      </c>
      <c r="T109" s="20">
        <v>58920830</v>
      </c>
      <c r="U109" s="21">
        <v>62942448</v>
      </c>
      <c r="V109" s="21">
        <v>73386289</v>
      </c>
      <c r="W109" s="23">
        <v>195249567</v>
      </c>
    </row>
    <row r="110" spans="1:23" ht="14" x14ac:dyDescent="0.3">
      <c r="A110" s="24" t="s">
        <v>0</v>
      </c>
      <c r="B110" s="25" t="s">
        <v>206</v>
      </c>
      <c r="C110" s="26" t="s">
        <v>0</v>
      </c>
      <c r="D110" s="27">
        <f>SUM(D105:D109)</f>
        <v>3475205614</v>
      </c>
      <c r="E110" s="28">
        <f>SUM(E105:E109)</f>
        <v>3531708719</v>
      </c>
      <c r="F110" s="28">
        <f>SUM(F105:F109)</f>
        <v>3450719728</v>
      </c>
      <c r="G110" s="29">
        <f t="shared" si="21"/>
        <v>0.97706804341923992</v>
      </c>
      <c r="H110" s="27">
        <f t="shared" ref="H110:W110" si="23">SUM(H105:H109)</f>
        <v>727298199</v>
      </c>
      <c r="I110" s="28">
        <f t="shared" si="23"/>
        <v>274341001</v>
      </c>
      <c r="J110" s="28">
        <f t="shared" si="23"/>
        <v>144836535</v>
      </c>
      <c r="K110" s="27">
        <f t="shared" si="23"/>
        <v>1146475735</v>
      </c>
      <c r="L110" s="27">
        <f t="shared" si="23"/>
        <v>161557506</v>
      </c>
      <c r="M110" s="28">
        <f t="shared" si="23"/>
        <v>171590563</v>
      </c>
      <c r="N110" s="28">
        <f t="shared" si="23"/>
        <v>643576774</v>
      </c>
      <c r="O110" s="27">
        <f t="shared" si="23"/>
        <v>976724843</v>
      </c>
      <c r="P110" s="27">
        <f t="shared" si="23"/>
        <v>202327384</v>
      </c>
      <c r="Q110" s="28">
        <f t="shared" si="23"/>
        <v>160579017</v>
      </c>
      <c r="R110" s="28">
        <f t="shared" si="23"/>
        <v>527829116</v>
      </c>
      <c r="S110" s="27">
        <f t="shared" si="23"/>
        <v>890735517</v>
      </c>
      <c r="T110" s="27">
        <f t="shared" si="23"/>
        <v>164343889</v>
      </c>
      <c r="U110" s="28">
        <f t="shared" si="23"/>
        <v>122863708</v>
      </c>
      <c r="V110" s="28">
        <f t="shared" si="23"/>
        <v>149576036</v>
      </c>
      <c r="W110" s="30">
        <f t="shared" si="23"/>
        <v>436783633</v>
      </c>
    </row>
    <row r="111" spans="1:23" ht="13" x14ac:dyDescent="0.3">
      <c r="A111" s="17" t="s">
        <v>32</v>
      </c>
      <c r="B111" s="18" t="s">
        <v>207</v>
      </c>
      <c r="C111" s="19" t="s">
        <v>208</v>
      </c>
      <c r="D111" s="20">
        <v>234906812</v>
      </c>
      <c r="E111" s="21">
        <v>232391135</v>
      </c>
      <c r="F111" s="21">
        <v>232466266</v>
      </c>
      <c r="G111" s="22">
        <f t="shared" si="21"/>
        <v>1.0003232954647776</v>
      </c>
      <c r="H111" s="20">
        <v>66072268</v>
      </c>
      <c r="I111" s="21">
        <v>7641993</v>
      </c>
      <c r="J111" s="21">
        <v>6799600</v>
      </c>
      <c r="K111" s="20">
        <v>80513861</v>
      </c>
      <c r="L111" s="20">
        <v>7283125</v>
      </c>
      <c r="M111" s="21">
        <v>6992603</v>
      </c>
      <c r="N111" s="21">
        <v>52919303</v>
      </c>
      <c r="O111" s="20">
        <v>67195031</v>
      </c>
      <c r="P111" s="20">
        <v>8586697</v>
      </c>
      <c r="Q111" s="21">
        <v>8875108</v>
      </c>
      <c r="R111" s="21">
        <v>7073266</v>
      </c>
      <c r="S111" s="20">
        <v>24535071</v>
      </c>
      <c r="T111" s="20">
        <v>42533650</v>
      </c>
      <c r="U111" s="21">
        <v>8070643</v>
      </c>
      <c r="V111" s="21">
        <v>9618010</v>
      </c>
      <c r="W111" s="23">
        <v>60222303</v>
      </c>
    </row>
    <row r="112" spans="1:23" ht="13" x14ac:dyDescent="0.3">
      <c r="A112" s="17" t="s">
        <v>32</v>
      </c>
      <c r="B112" s="18" t="s">
        <v>209</v>
      </c>
      <c r="C112" s="19" t="s">
        <v>210</v>
      </c>
      <c r="D112" s="20">
        <v>614613131</v>
      </c>
      <c r="E112" s="21">
        <v>625755719</v>
      </c>
      <c r="F112" s="21">
        <v>564223053</v>
      </c>
      <c r="G112" s="22">
        <f t="shared" si="21"/>
        <v>0.90166663422855586</v>
      </c>
      <c r="H112" s="20">
        <v>80501150</v>
      </c>
      <c r="I112" s="21">
        <v>38904154</v>
      </c>
      <c r="J112" s="21">
        <v>37082168</v>
      </c>
      <c r="K112" s="20">
        <v>156487472</v>
      </c>
      <c r="L112" s="20">
        <v>37971310</v>
      </c>
      <c r="M112" s="21">
        <v>37676898</v>
      </c>
      <c r="N112" s="21">
        <v>73817785</v>
      </c>
      <c r="O112" s="20">
        <v>149465993</v>
      </c>
      <c r="P112" s="20">
        <v>35862644</v>
      </c>
      <c r="Q112" s="21">
        <v>36632610</v>
      </c>
      <c r="R112" s="21">
        <v>62435994</v>
      </c>
      <c r="S112" s="20">
        <v>134931248</v>
      </c>
      <c r="T112" s="20">
        <v>39884687</v>
      </c>
      <c r="U112" s="21">
        <v>31230967</v>
      </c>
      <c r="V112" s="21">
        <v>52222686</v>
      </c>
      <c r="W112" s="23">
        <v>123338340</v>
      </c>
    </row>
    <row r="113" spans="1:23" ht="13" x14ac:dyDescent="0.3">
      <c r="A113" s="17" t="s">
        <v>32</v>
      </c>
      <c r="B113" s="18" t="s">
        <v>211</v>
      </c>
      <c r="C113" s="19" t="s">
        <v>212</v>
      </c>
      <c r="D113" s="20">
        <v>205988607</v>
      </c>
      <c r="E113" s="21">
        <v>301081329</v>
      </c>
      <c r="F113" s="21">
        <v>140219160</v>
      </c>
      <c r="G113" s="22">
        <f t="shared" si="21"/>
        <v>0.4657185500865117</v>
      </c>
      <c r="H113" s="20">
        <v>0</v>
      </c>
      <c r="I113" s="21">
        <v>6801074</v>
      </c>
      <c r="J113" s="21">
        <v>9870456</v>
      </c>
      <c r="K113" s="20">
        <v>16671530</v>
      </c>
      <c r="L113" s="20">
        <v>8138073</v>
      </c>
      <c r="M113" s="21">
        <v>7331790</v>
      </c>
      <c r="N113" s="21">
        <v>46940112</v>
      </c>
      <c r="O113" s="20">
        <v>62409975</v>
      </c>
      <c r="P113" s="20">
        <v>5612905</v>
      </c>
      <c r="Q113" s="21">
        <v>7167277</v>
      </c>
      <c r="R113" s="21">
        <v>14753543</v>
      </c>
      <c r="S113" s="20">
        <v>27533725</v>
      </c>
      <c r="T113" s="20">
        <v>16893995</v>
      </c>
      <c r="U113" s="21">
        <v>5113132</v>
      </c>
      <c r="V113" s="21">
        <v>11596803</v>
      </c>
      <c r="W113" s="23">
        <v>33603930</v>
      </c>
    </row>
    <row r="114" spans="1:23" ht="13" x14ac:dyDescent="0.3">
      <c r="A114" s="17" t="s">
        <v>32</v>
      </c>
      <c r="B114" s="18" t="s">
        <v>213</v>
      </c>
      <c r="C114" s="19" t="s">
        <v>214</v>
      </c>
      <c r="D114" s="20">
        <v>73347355</v>
      </c>
      <c r="E114" s="21">
        <v>72359355</v>
      </c>
      <c r="F114" s="21">
        <v>45737129</v>
      </c>
      <c r="G114" s="22">
        <f t="shared" si="21"/>
        <v>0.6320831494421143</v>
      </c>
      <c r="H114" s="20">
        <v>27211925</v>
      </c>
      <c r="I114" s="21">
        <v>778487</v>
      </c>
      <c r="J114" s="21">
        <v>1534975</v>
      </c>
      <c r="K114" s="20">
        <v>29525387</v>
      </c>
      <c r="L114" s="20">
        <v>1473586</v>
      </c>
      <c r="M114" s="21">
        <v>1645663</v>
      </c>
      <c r="N114" s="21">
        <v>5965046</v>
      </c>
      <c r="O114" s="20">
        <v>9084295</v>
      </c>
      <c r="P114" s="20">
        <v>1441345</v>
      </c>
      <c r="Q114" s="21">
        <v>1472945</v>
      </c>
      <c r="R114" s="21">
        <v>601068</v>
      </c>
      <c r="S114" s="20">
        <v>3515358</v>
      </c>
      <c r="T114" s="20">
        <v>1070791</v>
      </c>
      <c r="U114" s="21">
        <v>1096418</v>
      </c>
      <c r="V114" s="21">
        <v>1444880</v>
      </c>
      <c r="W114" s="23">
        <v>3612089</v>
      </c>
    </row>
    <row r="115" spans="1:23" ht="13" x14ac:dyDescent="0.3">
      <c r="A115" s="17" t="s">
        <v>32</v>
      </c>
      <c r="B115" s="18" t="s">
        <v>215</v>
      </c>
      <c r="C115" s="19" t="s">
        <v>216</v>
      </c>
      <c r="D115" s="20">
        <v>8963903226</v>
      </c>
      <c r="E115" s="21">
        <v>8970488170</v>
      </c>
      <c r="F115" s="21">
        <v>8223097764</v>
      </c>
      <c r="G115" s="22">
        <f t="shared" si="21"/>
        <v>0.91668341880216764</v>
      </c>
      <c r="H115" s="20">
        <v>1052611131</v>
      </c>
      <c r="I115" s="21">
        <v>609515144</v>
      </c>
      <c r="J115" s="21">
        <v>631278764</v>
      </c>
      <c r="K115" s="20">
        <v>2293405039</v>
      </c>
      <c r="L115" s="20">
        <v>647838622</v>
      </c>
      <c r="M115" s="21">
        <v>593804832</v>
      </c>
      <c r="N115" s="21">
        <v>883333337</v>
      </c>
      <c r="O115" s="20">
        <v>2124976791</v>
      </c>
      <c r="P115" s="20">
        <v>883333337</v>
      </c>
      <c r="Q115" s="21">
        <v>883333337</v>
      </c>
      <c r="R115" s="21">
        <v>219327503</v>
      </c>
      <c r="S115" s="20">
        <v>1985994177</v>
      </c>
      <c r="T115" s="20">
        <v>488283290</v>
      </c>
      <c r="U115" s="21">
        <v>632280403</v>
      </c>
      <c r="V115" s="21">
        <v>698158064</v>
      </c>
      <c r="W115" s="23">
        <v>1818721757</v>
      </c>
    </row>
    <row r="116" spans="1:23" ht="13" x14ac:dyDescent="0.3">
      <c r="A116" s="17" t="s">
        <v>32</v>
      </c>
      <c r="B116" s="18" t="s">
        <v>217</v>
      </c>
      <c r="C116" s="19" t="s">
        <v>218</v>
      </c>
      <c r="D116" s="20">
        <v>151400079</v>
      </c>
      <c r="E116" s="21">
        <v>151502379</v>
      </c>
      <c r="F116" s="21">
        <v>150935085</v>
      </c>
      <c r="G116" s="22">
        <f t="shared" si="21"/>
        <v>0.99625554394759697</v>
      </c>
      <c r="H116" s="20">
        <v>40811157</v>
      </c>
      <c r="I116" s="21">
        <v>4878696</v>
      </c>
      <c r="J116" s="21">
        <v>4617445</v>
      </c>
      <c r="K116" s="20">
        <v>50307298</v>
      </c>
      <c r="L116" s="20">
        <v>9688151</v>
      </c>
      <c r="M116" s="21">
        <v>7962034</v>
      </c>
      <c r="N116" s="21">
        <v>35595562</v>
      </c>
      <c r="O116" s="20">
        <v>53245747</v>
      </c>
      <c r="P116" s="20">
        <v>3813746</v>
      </c>
      <c r="Q116" s="21">
        <v>4923094</v>
      </c>
      <c r="R116" s="21">
        <v>25530089</v>
      </c>
      <c r="S116" s="20">
        <v>34266929</v>
      </c>
      <c r="T116" s="20">
        <v>3774174</v>
      </c>
      <c r="U116" s="21">
        <v>3342039</v>
      </c>
      <c r="V116" s="21">
        <v>5998898</v>
      </c>
      <c r="W116" s="23">
        <v>13115111</v>
      </c>
    </row>
    <row r="117" spans="1:23" ht="13" x14ac:dyDescent="0.3">
      <c r="A117" s="17" t="s">
        <v>32</v>
      </c>
      <c r="B117" s="18" t="s">
        <v>219</v>
      </c>
      <c r="C117" s="19" t="s">
        <v>220</v>
      </c>
      <c r="D117" s="20">
        <v>150763812</v>
      </c>
      <c r="E117" s="21">
        <v>150220097</v>
      </c>
      <c r="F117" s="21">
        <v>150086401</v>
      </c>
      <c r="G117" s="22">
        <f t="shared" si="21"/>
        <v>0.99910999924331034</v>
      </c>
      <c r="H117" s="20">
        <v>41859897</v>
      </c>
      <c r="I117" s="21">
        <v>19832108</v>
      </c>
      <c r="J117" s="21">
        <v>3725475</v>
      </c>
      <c r="K117" s="20">
        <v>65417480</v>
      </c>
      <c r="L117" s="20">
        <v>5880035</v>
      </c>
      <c r="M117" s="21">
        <v>204517</v>
      </c>
      <c r="N117" s="21">
        <v>35634644</v>
      </c>
      <c r="O117" s="20">
        <v>41719196</v>
      </c>
      <c r="P117" s="20">
        <v>3098756</v>
      </c>
      <c r="Q117" s="21">
        <v>2917570</v>
      </c>
      <c r="R117" s="21">
        <v>28211532</v>
      </c>
      <c r="S117" s="20">
        <v>34227858</v>
      </c>
      <c r="T117" s="20">
        <v>1766390</v>
      </c>
      <c r="U117" s="21">
        <v>3507033</v>
      </c>
      <c r="V117" s="21">
        <v>3448444</v>
      </c>
      <c r="W117" s="23">
        <v>8721867</v>
      </c>
    </row>
    <row r="118" spans="1:23" ht="13" x14ac:dyDescent="0.3">
      <c r="A118" s="17" t="s">
        <v>47</v>
      </c>
      <c r="B118" s="18" t="s">
        <v>221</v>
      </c>
      <c r="C118" s="19" t="s">
        <v>222</v>
      </c>
      <c r="D118" s="20">
        <v>1496645636</v>
      </c>
      <c r="E118" s="21">
        <v>1470621133</v>
      </c>
      <c r="F118" s="21">
        <v>1391107994</v>
      </c>
      <c r="G118" s="22">
        <f t="shared" si="21"/>
        <v>0.94593227499879806</v>
      </c>
      <c r="H118" s="20">
        <v>370035316</v>
      </c>
      <c r="I118" s="21">
        <v>54421777</v>
      </c>
      <c r="J118" s="21">
        <v>57974796</v>
      </c>
      <c r="K118" s="20">
        <v>482431889</v>
      </c>
      <c r="L118" s="20">
        <v>69737236</v>
      </c>
      <c r="M118" s="21">
        <v>60471726</v>
      </c>
      <c r="N118" s="21">
        <v>304594159</v>
      </c>
      <c r="O118" s="20">
        <v>434803121</v>
      </c>
      <c r="P118" s="20">
        <v>55204443</v>
      </c>
      <c r="Q118" s="21">
        <v>56566787</v>
      </c>
      <c r="R118" s="21">
        <v>245483899</v>
      </c>
      <c r="S118" s="20">
        <v>357255129</v>
      </c>
      <c r="T118" s="20">
        <v>53406905</v>
      </c>
      <c r="U118" s="21">
        <v>64630902</v>
      </c>
      <c r="V118" s="21">
        <v>-1419952</v>
      </c>
      <c r="W118" s="23">
        <v>116617855</v>
      </c>
    </row>
    <row r="119" spans="1:23" ht="14" x14ac:dyDescent="0.3">
      <c r="A119" s="24" t="s">
        <v>0</v>
      </c>
      <c r="B119" s="25" t="s">
        <v>223</v>
      </c>
      <c r="C119" s="26" t="s">
        <v>0</v>
      </c>
      <c r="D119" s="27">
        <f>SUM(D111:D118)</f>
        <v>11891568658</v>
      </c>
      <c r="E119" s="28">
        <f>SUM(E111:E118)</f>
        <v>11974419317</v>
      </c>
      <c r="F119" s="28">
        <f>SUM(F111:F118)</f>
        <v>10897872852</v>
      </c>
      <c r="G119" s="29">
        <f t="shared" si="21"/>
        <v>0.91009614441414843</v>
      </c>
      <c r="H119" s="27">
        <f t="shared" ref="H119:W119" si="24">SUM(H111:H118)</f>
        <v>1679102844</v>
      </c>
      <c r="I119" s="28">
        <f t="shared" si="24"/>
        <v>742773433</v>
      </c>
      <c r="J119" s="28">
        <f t="shared" si="24"/>
        <v>752883679</v>
      </c>
      <c r="K119" s="27">
        <f t="shared" si="24"/>
        <v>3174759956</v>
      </c>
      <c r="L119" s="27">
        <f t="shared" si="24"/>
        <v>788010138</v>
      </c>
      <c r="M119" s="28">
        <f t="shared" si="24"/>
        <v>716090063</v>
      </c>
      <c r="N119" s="28">
        <f t="shared" si="24"/>
        <v>1438799948</v>
      </c>
      <c r="O119" s="27">
        <f t="shared" si="24"/>
        <v>2942900149</v>
      </c>
      <c r="P119" s="27">
        <f t="shared" si="24"/>
        <v>996953873</v>
      </c>
      <c r="Q119" s="28">
        <f t="shared" si="24"/>
        <v>1001888728</v>
      </c>
      <c r="R119" s="28">
        <f t="shared" si="24"/>
        <v>603416894</v>
      </c>
      <c r="S119" s="27">
        <f t="shared" si="24"/>
        <v>2602259495</v>
      </c>
      <c r="T119" s="27">
        <f t="shared" si="24"/>
        <v>647613882</v>
      </c>
      <c r="U119" s="28">
        <f t="shared" si="24"/>
        <v>749271537</v>
      </c>
      <c r="V119" s="28">
        <f t="shared" si="24"/>
        <v>781067833</v>
      </c>
      <c r="W119" s="30">
        <f t="shared" si="24"/>
        <v>2177953252</v>
      </c>
    </row>
    <row r="120" spans="1:23" ht="13" x14ac:dyDescent="0.3">
      <c r="A120" s="17" t="s">
        <v>32</v>
      </c>
      <c r="B120" s="18" t="s">
        <v>224</v>
      </c>
      <c r="C120" s="19" t="s">
        <v>225</v>
      </c>
      <c r="D120" s="20">
        <v>232263235</v>
      </c>
      <c r="E120" s="21">
        <v>231178192</v>
      </c>
      <c r="F120" s="21">
        <v>233001611</v>
      </c>
      <c r="G120" s="22">
        <f t="shared" si="21"/>
        <v>1.0078875043715196</v>
      </c>
      <c r="H120" s="20">
        <v>75488917</v>
      </c>
      <c r="I120" s="21">
        <v>5751974</v>
      </c>
      <c r="J120" s="21">
        <v>5810679</v>
      </c>
      <c r="K120" s="20">
        <v>87051570</v>
      </c>
      <c r="L120" s="20">
        <v>6061226</v>
      </c>
      <c r="M120" s="21">
        <v>5071900</v>
      </c>
      <c r="N120" s="21">
        <v>60432202</v>
      </c>
      <c r="O120" s="20">
        <v>71565328</v>
      </c>
      <c r="P120" s="20">
        <v>4654619</v>
      </c>
      <c r="Q120" s="21">
        <v>9778416</v>
      </c>
      <c r="R120" s="21">
        <v>46990700</v>
      </c>
      <c r="S120" s="20">
        <v>61423735</v>
      </c>
      <c r="T120" s="20">
        <v>4787398</v>
      </c>
      <c r="U120" s="21">
        <v>4168835</v>
      </c>
      <c r="V120" s="21">
        <v>4004745</v>
      </c>
      <c r="W120" s="23">
        <v>12960978</v>
      </c>
    </row>
    <row r="121" spans="1:23" ht="13" x14ac:dyDescent="0.3">
      <c r="A121" s="17" t="s">
        <v>32</v>
      </c>
      <c r="B121" s="18" t="s">
        <v>226</v>
      </c>
      <c r="C121" s="19" t="s">
        <v>227</v>
      </c>
      <c r="D121" s="20">
        <v>796767901</v>
      </c>
      <c r="E121" s="21">
        <v>791299944</v>
      </c>
      <c r="F121" s="21">
        <v>780976398</v>
      </c>
      <c r="G121" s="22">
        <f t="shared" si="21"/>
        <v>0.98695368794313976</v>
      </c>
      <c r="H121" s="20">
        <v>74094419</v>
      </c>
      <c r="I121" s="21">
        <v>151412602</v>
      </c>
      <c r="J121" s="21">
        <v>43292788</v>
      </c>
      <c r="K121" s="20">
        <v>268799809</v>
      </c>
      <c r="L121" s="20">
        <v>43027854</v>
      </c>
      <c r="M121" s="21">
        <v>42099622</v>
      </c>
      <c r="N121" s="21">
        <v>111396312</v>
      </c>
      <c r="O121" s="20">
        <v>196523788</v>
      </c>
      <c r="P121" s="20">
        <v>40526274</v>
      </c>
      <c r="Q121" s="21">
        <v>41163479</v>
      </c>
      <c r="R121" s="21">
        <v>110991557</v>
      </c>
      <c r="S121" s="20">
        <v>192681310</v>
      </c>
      <c r="T121" s="20">
        <v>42225601</v>
      </c>
      <c r="U121" s="21">
        <v>30467953</v>
      </c>
      <c r="V121" s="21">
        <v>50277937</v>
      </c>
      <c r="W121" s="23">
        <v>122971491</v>
      </c>
    </row>
    <row r="122" spans="1:23" ht="13" x14ac:dyDescent="0.3">
      <c r="A122" s="17" t="s">
        <v>32</v>
      </c>
      <c r="B122" s="18" t="s">
        <v>228</v>
      </c>
      <c r="C122" s="19" t="s">
        <v>229</v>
      </c>
      <c r="D122" s="20">
        <v>1468840972</v>
      </c>
      <c r="E122" s="21">
        <v>1468626876</v>
      </c>
      <c r="F122" s="21">
        <v>1418679112</v>
      </c>
      <c r="G122" s="22">
        <f t="shared" si="21"/>
        <v>0.96599016073024668</v>
      </c>
      <c r="H122" s="20">
        <v>216021804</v>
      </c>
      <c r="I122" s="21">
        <v>118804043</v>
      </c>
      <c r="J122" s="21">
        <v>112312121</v>
      </c>
      <c r="K122" s="20">
        <v>447137968</v>
      </c>
      <c r="L122" s="20">
        <v>100317246</v>
      </c>
      <c r="M122" s="21">
        <v>83384395</v>
      </c>
      <c r="N122" s="21">
        <v>55971490</v>
      </c>
      <c r="O122" s="20">
        <v>239673131</v>
      </c>
      <c r="P122" s="20">
        <v>218141435</v>
      </c>
      <c r="Q122" s="21">
        <v>88949194</v>
      </c>
      <c r="R122" s="21">
        <v>165565344</v>
      </c>
      <c r="S122" s="20">
        <v>472655973</v>
      </c>
      <c r="T122" s="20">
        <v>94004861</v>
      </c>
      <c r="U122" s="21">
        <v>82762259</v>
      </c>
      <c r="V122" s="21">
        <v>82444920</v>
      </c>
      <c r="W122" s="23">
        <v>259212040</v>
      </c>
    </row>
    <row r="123" spans="1:23" ht="13" x14ac:dyDescent="0.3">
      <c r="A123" s="17" t="s">
        <v>47</v>
      </c>
      <c r="B123" s="18" t="s">
        <v>230</v>
      </c>
      <c r="C123" s="19" t="s">
        <v>231</v>
      </c>
      <c r="D123" s="20">
        <v>1030990668</v>
      </c>
      <c r="E123" s="21">
        <v>997489829</v>
      </c>
      <c r="F123" s="21">
        <v>959532517</v>
      </c>
      <c r="G123" s="22">
        <f t="shared" si="21"/>
        <v>0.96194716888687193</v>
      </c>
      <c r="H123" s="20">
        <v>0</v>
      </c>
      <c r="I123" s="21">
        <v>25835322</v>
      </c>
      <c r="J123" s="21">
        <v>10295676</v>
      </c>
      <c r="K123" s="20">
        <v>36130998</v>
      </c>
      <c r="L123" s="20">
        <v>29858661</v>
      </c>
      <c r="M123" s="21">
        <v>26449907</v>
      </c>
      <c r="N123" s="21">
        <v>543208027</v>
      </c>
      <c r="O123" s="20">
        <v>599516595</v>
      </c>
      <c r="P123" s="20">
        <v>24569324</v>
      </c>
      <c r="Q123" s="21">
        <v>-52970632</v>
      </c>
      <c r="R123" s="21">
        <v>235525019</v>
      </c>
      <c r="S123" s="20">
        <v>207123711</v>
      </c>
      <c r="T123" s="20">
        <v>35205015</v>
      </c>
      <c r="U123" s="21">
        <v>30164585</v>
      </c>
      <c r="V123" s="21">
        <v>51391613</v>
      </c>
      <c r="W123" s="23">
        <v>116761213</v>
      </c>
    </row>
    <row r="124" spans="1:23" ht="14" x14ac:dyDescent="0.3">
      <c r="A124" s="24" t="s">
        <v>0</v>
      </c>
      <c r="B124" s="25" t="s">
        <v>232</v>
      </c>
      <c r="C124" s="26" t="s">
        <v>0</v>
      </c>
      <c r="D124" s="27">
        <f>SUM(D120:D123)</f>
        <v>3528862776</v>
      </c>
      <c r="E124" s="28">
        <f>SUM(E120:E123)</f>
        <v>3488594841</v>
      </c>
      <c r="F124" s="28">
        <f>SUM(F120:F123)</f>
        <v>3392189638</v>
      </c>
      <c r="G124" s="29">
        <f t="shared" si="21"/>
        <v>0.97236560638484304</v>
      </c>
      <c r="H124" s="27">
        <f t="shared" ref="H124:W124" si="25">SUM(H120:H123)</f>
        <v>365605140</v>
      </c>
      <c r="I124" s="28">
        <f t="shared" si="25"/>
        <v>301803941</v>
      </c>
      <c r="J124" s="28">
        <f t="shared" si="25"/>
        <v>171711264</v>
      </c>
      <c r="K124" s="27">
        <f t="shared" si="25"/>
        <v>839120345</v>
      </c>
      <c r="L124" s="27">
        <f t="shared" si="25"/>
        <v>179264987</v>
      </c>
      <c r="M124" s="28">
        <f t="shared" si="25"/>
        <v>157005824</v>
      </c>
      <c r="N124" s="28">
        <f t="shared" si="25"/>
        <v>771008031</v>
      </c>
      <c r="O124" s="27">
        <f t="shared" si="25"/>
        <v>1107278842</v>
      </c>
      <c r="P124" s="27">
        <f t="shared" si="25"/>
        <v>287891652</v>
      </c>
      <c r="Q124" s="28">
        <f t="shared" si="25"/>
        <v>86920457</v>
      </c>
      <c r="R124" s="28">
        <f t="shared" si="25"/>
        <v>559072620</v>
      </c>
      <c r="S124" s="27">
        <f t="shared" si="25"/>
        <v>933884729</v>
      </c>
      <c r="T124" s="27">
        <f t="shared" si="25"/>
        <v>176222875</v>
      </c>
      <c r="U124" s="28">
        <f t="shared" si="25"/>
        <v>147563632</v>
      </c>
      <c r="V124" s="28">
        <f t="shared" si="25"/>
        <v>188119215</v>
      </c>
      <c r="W124" s="30">
        <f t="shared" si="25"/>
        <v>511905722</v>
      </c>
    </row>
    <row r="125" spans="1:23" ht="13" x14ac:dyDescent="0.3">
      <c r="A125" s="17" t="s">
        <v>32</v>
      </c>
      <c r="B125" s="18" t="s">
        <v>233</v>
      </c>
      <c r="C125" s="19" t="s">
        <v>234</v>
      </c>
      <c r="D125" s="20">
        <v>463126773</v>
      </c>
      <c r="E125" s="21">
        <v>468169376</v>
      </c>
      <c r="F125" s="21">
        <v>417036984</v>
      </c>
      <c r="G125" s="22">
        <f t="shared" si="21"/>
        <v>0.89078227961668299</v>
      </c>
      <c r="H125" s="20">
        <v>74637766</v>
      </c>
      <c r="I125" s="21">
        <v>25714864</v>
      </c>
      <c r="J125" s="21">
        <v>24224398</v>
      </c>
      <c r="K125" s="20">
        <v>124577028</v>
      </c>
      <c r="L125" s="20">
        <v>32615730</v>
      </c>
      <c r="M125" s="21">
        <v>24132653</v>
      </c>
      <c r="N125" s="21">
        <v>45801033</v>
      </c>
      <c r="O125" s="20">
        <v>102549416</v>
      </c>
      <c r="P125" s="20">
        <v>24665435</v>
      </c>
      <c r="Q125" s="21">
        <v>25880229</v>
      </c>
      <c r="R125" s="21">
        <v>47868214</v>
      </c>
      <c r="S125" s="20">
        <v>98413878</v>
      </c>
      <c r="T125" s="20">
        <v>26404088</v>
      </c>
      <c r="U125" s="21">
        <v>28042146</v>
      </c>
      <c r="V125" s="21">
        <v>37050428</v>
      </c>
      <c r="W125" s="23">
        <v>91496662</v>
      </c>
    </row>
    <row r="126" spans="1:23" ht="13" x14ac:dyDescent="0.3">
      <c r="A126" s="17" t="s">
        <v>32</v>
      </c>
      <c r="B126" s="18" t="s">
        <v>235</v>
      </c>
      <c r="C126" s="19" t="s">
        <v>236</v>
      </c>
      <c r="D126" s="20">
        <v>311030703</v>
      </c>
      <c r="E126" s="21">
        <v>315719865</v>
      </c>
      <c r="F126" s="21">
        <v>322450152</v>
      </c>
      <c r="G126" s="22">
        <f t="shared" si="21"/>
        <v>1.0213172744135057</v>
      </c>
      <c r="H126" s="20">
        <v>94289253</v>
      </c>
      <c r="I126" s="21">
        <v>11170871</v>
      </c>
      <c r="J126" s="21">
        <v>14078170</v>
      </c>
      <c r="K126" s="20">
        <v>119538294</v>
      </c>
      <c r="L126" s="20">
        <v>10525962</v>
      </c>
      <c r="M126" s="21">
        <v>10125673</v>
      </c>
      <c r="N126" s="21">
        <v>79231338</v>
      </c>
      <c r="O126" s="20">
        <v>99882973</v>
      </c>
      <c r="P126" s="20">
        <v>9959250</v>
      </c>
      <c r="Q126" s="21">
        <v>10033924</v>
      </c>
      <c r="R126" s="21">
        <v>56748973</v>
      </c>
      <c r="S126" s="20">
        <v>76742147</v>
      </c>
      <c r="T126" s="20">
        <v>9646670</v>
      </c>
      <c r="U126" s="21">
        <v>3382054</v>
      </c>
      <c r="V126" s="21">
        <v>13258014</v>
      </c>
      <c r="W126" s="23">
        <v>26286738</v>
      </c>
    </row>
    <row r="127" spans="1:23" ht="13" x14ac:dyDescent="0.3">
      <c r="A127" s="17" t="s">
        <v>32</v>
      </c>
      <c r="B127" s="18" t="s">
        <v>237</v>
      </c>
      <c r="C127" s="19" t="s">
        <v>238</v>
      </c>
      <c r="D127" s="20">
        <v>301819900</v>
      </c>
      <c r="E127" s="21">
        <v>344293952</v>
      </c>
      <c r="F127" s="21">
        <v>287166849</v>
      </c>
      <c r="G127" s="22">
        <f t="shared" si="21"/>
        <v>0.83407462527834353</v>
      </c>
      <c r="H127" s="20">
        <v>99509370</v>
      </c>
      <c r="I127" s="21">
        <v>4157444</v>
      </c>
      <c r="J127" s="21">
        <v>4067615</v>
      </c>
      <c r="K127" s="20">
        <v>107734429</v>
      </c>
      <c r="L127" s="20">
        <v>3296042</v>
      </c>
      <c r="M127" s="21">
        <v>7398568</v>
      </c>
      <c r="N127" s="21">
        <v>75158660</v>
      </c>
      <c r="O127" s="20">
        <v>85853270</v>
      </c>
      <c r="P127" s="20">
        <v>17055816</v>
      </c>
      <c r="Q127" s="21">
        <v>4173389</v>
      </c>
      <c r="R127" s="21">
        <v>55902247</v>
      </c>
      <c r="S127" s="20">
        <v>77131452</v>
      </c>
      <c r="T127" s="20">
        <v>5788215</v>
      </c>
      <c r="U127" s="21">
        <v>8568443</v>
      </c>
      <c r="V127" s="21">
        <v>2091040</v>
      </c>
      <c r="W127" s="23">
        <v>16447698</v>
      </c>
    </row>
    <row r="128" spans="1:23" ht="13" x14ac:dyDescent="0.3">
      <c r="A128" s="17" t="s">
        <v>32</v>
      </c>
      <c r="B128" s="18" t="s">
        <v>239</v>
      </c>
      <c r="C128" s="19" t="s">
        <v>240</v>
      </c>
      <c r="D128" s="20">
        <v>444521187</v>
      </c>
      <c r="E128" s="21">
        <v>439173674</v>
      </c>
      <c r="F128" s="21">
        <v>384377779</v>
      </c>
      <c r="G128" s="22">
        <f t="shared" si="21"/>
        <v>0.87522955440175132</v>
      </c>
      <c r="H128" s="20">
        <v>90203455</v>
      </c>
      <c r="I128" s="21">
        <v>17255237</v>
      </c>
      <c r="J128" s="21">
        <v>17028465</v>
      </c>
      <c r="K128" s="20">
        <v>124487157</v>
      </c>
      <c r="L128" s="20">
        <v>19452384</v>
      </c>
      <c r="M128" s="21">
        <v>15902564</v>
      </c>
      <c r="N128" s="21">
        <v>77375469</v>
      </c>
      <c r="O128" s="20">
        <v>112730417</v>
      </c>
      <c r="P128" s="20">
        <v>16194678</v>
      </c>
      <c r="Q128" s="21">
        <v>15530461</v>
      </c>
      <c r="R128" s="21">
        <v>62185230</v>
      </c>
      <c r="S128" s="20">
        <v>93910369</v>
      </c>
      <c r="T128" s="20">
        <v>15652619</v>
      </c>
      <c r="U128" s="21">
        <v>17388502</v>
      </c>
      <c r="V128" s="21">
        <v>20208715</v>
      </c>
      <c r="W128" s="23">
        <v>53249836</v>
      </c>
    </row>
    <row r="129" spans="1:23" ht="13" x14ac:dyDescent="0.3">
      <c r="A129" s="17" t="s">
        <v>47</v>
      </c>
      <c r="B129" s="18" t="s">
        <v>241</v>
      </c>
      <c r="C129" s="19" t="s">
        <v>242</v>
      </c>
      <c r="D129" s="20">
        <v>698248496</v>
      </c>
      <c r="E129" s="21">
        <v>680089916</v>
      </c>
      <c r="F129" s="21">
        <v>672962224</v>
      </c>
      <c r="G129" s="22">
        <f t="shared" si="21"/>
        <v>0.98951948583222338</v>
      </c>
      <c r="H129" s="20">
        <v>228468379</v>
      </c>
      <c r="I129" s="21">
        <v>15814864</v>
      </c>
      <c r="J129" s="21">
        <v>12250402</v>
      </c>
      <c r="K129" s="20">
        <v>256533645</v>
      </c>
      <c r="L129" s="20">
        <v>14079140</v>
      </c>
      <c r="M129" s="21">
        <v>8289328</v>
      </c>
      <c r="N129" s="21">
        <v>184457305</v>
      </c>
      <c r="O129" s="20">
        <v>206825773</v>
      </c>
      <c r="P129" s="20">
        <v>13196295</v>
      </c>
      <c r="Q129" s="21">
        <v>13993469</v>
      </c>
      <c r="R129" s="21">
        <v>142241276</v>
      </c>
      <c r="S129" s="20">
        <v>169431040</v>
      </c>
      <c r="T129" s="20">
        <v>11659012</v>
      </c>
      <c r="U129" s="21">
        <v>14701187</v>
      </c>
      <c r="V129" s="21">
        <v>13811567</v>
      </c>
      <c r="W129" s="23">
        <v>40171766</v>
      </c>
    </row>
    <row r="130" spans="1:23" ht="14" x14ac:dyDescent="0.3">
      <c r="A130" s="24" t="s">
        <v>0</v>
      </c>
      <c r="B130" s="25" t="s">
        <v>243</v>
      </c>
      <c r="C130" s="26" t="s">
        <v>0</v>
      </c>
      <c r="D130" s="27">
        <f>SUM(D125:D129)</f>
        <v>2218747059</v>
      </c>
      <c r="E130" s="28">
        <f>SUM(E125:E129)</f>
        <v>2247446783</v>
      </c>
      <c r="F130" s="28">
        <f>SUM(F125:F129)</f>
        <v>2083993988</v>
      </c>
      <c r="G130" s="29">
        <f t="shared" si="21"/>
        <v>0.92727178403672128</v>
      </c>
      <c r="H130" s="27">
        <f t="shared" ref="H130:W130" si="26">SUM(H125:H129)</f>
        <v>587108223</v>
      </c>
      <c r="I130" s="28">
        <f t="shared" si="26"/>
        <v>74113280</v>
      </c>
      <c r="J130" s="28">
        <f t="shared" si="26"/>
        <v>71649050</v>
      </c>
      <c r="K130" s="27">
        <f t="shared" si="26"/>
        <v>732870553</v>
      </c>
      <c r="L130" s="27">
        <f t="shared" si="26"/>
        <v>79969258</v>
      </c>
      <c r="M130" s="28">
        <f t="shared" si="26"/>
        <v>65848786</v>
      </c>
      <c r="N130" s="28">
        <f t="shared" si="26"/>
        <v>462023805</v>
      </c>
      <c r="O130" s="27">
        <f t="shared" si="26"/>
        <v>607841849</v>
      </c>
      <c r="P130" s="27">
        <f t="shared" si="26"/>
        <v>81071474</v>
      </c>
      <c r="Q130" s="28">
        <f t="shared" si="26"/>
        <v>69611472</v>
      </c>
      <c r="R130" s="28">
        <f t="shared" si="26"/>
        <v>364945940</v>
      </c>
      <c r="S130" s="27">
        <f t="shared" si="26"/>
        <v>515628886</v>
      </c>
      <c r="T130" s="27">
        <f t="shared" si="26"/>
        <v>69150604</v>
      </c>
      <c r="U130" s="28">
        <f t="shared" si="26"/>
        <v>72082332</v>
      </c>
      <c r="V130" s="28">
        <f t="shared" si="26"/>
        <v>86419764</v>
      </c>
      <c r="W130" s="30">
        <f t="shared" si="26"/>
        <v>227652700</v>
      </c>
    </row>
    <row r="131" spans="1:23" ht="13" x14ac:dyDescent="0.3">
      <c r="A131" s="17" t="s">
        <v>32</v>
      </c>
      <c r="B131" s="18" t="s">
        <v>244</v>
      </c>
      <c r="C131" s="19" t="s">
        <v>245</v>
      </c>
      <c r="D131" s="20">
        <v>2480656032</v>
      </c>
      <c r="E131" s="21">
        <v>2585851548</v>
      </c>
      <c r="F131" s="21">
        <v>2599017306</v>
      </c>
      <c r="G131" s="22">
        <f t="shared" si="21"/>
        <v>1.0050914593338443</v>
      </c>
      <c r="H131" s="20">
        <v>406299116</v>
      </c>
      <c r="I131" s="21">
        <v>194657823</v>
      </c>
      <c r="J131" s="21">
        <v>189390343</v>
      </c>
      <c r="K131" s="20">
        <v>790347282</v>
      </c>
      <c r="L131" s="20">
        <v>165963594</v>
      </c>
      <c r="M131" s="21">
        <v>185703565</v>
      </c>
      <c r="N131" s="21">
        <v>355306506</v>
      </c>
      <c r="O131" s="20">
        <v>706973665</v>
      </c>
      <c r="P131" s="20">
        <v>142932415</v>
      </c>
      <c r="Q131" s="21">
        <v>150267064</v>
      </c>
      <c r="R131" s="21">
        <v>310140853</v>
      </c>
      <c r="S131" s="20">
        <v>603340332</v>
      </c>
      <c r="T131" s="20">
        <v>149572040</v>
      </c>
      <c r="U131" s="21">
        <v>158933980</v>
      </c>
      <c r="V131" s="21">
        <v>189850007</v>
      </c>
      <c r="W131" s="23">
        <v>498356027</v>
      </c>
    </row>
    <row r="132" spans="1:23" ht="13" x14ac:dyDescent="0.3">
      <c r="A132" s="17" t="s">
        <v>32</v>
      </c>
      <c r="B132" s="18" t="s">
        <v>246</v>
      </c>
      <c r="C132" s="19" t="s">
        <v>247</v>
      </c>
      <c r="D132" s="20">
        <v>131415607</v>
      </c>
      <c r="E132" s="21">
        <v>138348272</v>
      </c>
      <c r="F132" s="21">
        <v>132005555</v>
      </c>
      <c r="G132" s="22">
        <f t="shared" si="21"/>
        <v>0.95415398466270684</v>
      </c>
      <c r="H132" s="20">
        <v>23418801</v>
      </c>
      <c r="I132" s="21">
        <v>6727759</v>
      </c>
      <c r="J132" s="21">
        <v>6965291</v>
      </c>
      <c r="K132" s="20">
        <v>37111851</v>
      </c>
      <c r="L132" s="20">
        <v>7404207</v>
      </c>
      <c r="M132" s="21">
        <v>9583103</v>
      </c>
      <c r="N132" s="21">
        <v>18841547</v>
      </c>
      <c r="O132" s="20">
        <v>35828857</v>
      </c>
      <c r="P132" s="20">
        <v>7433344</v>
      </c>
      <c r="Q132" s="21">
        <v>8056774</v>
      </c>
      <c r="R132" s="21">
        <v>16625630</v>
      </c>
      <c r="S132" s="20">
        <v>32115748</v>
      </c>
      <c r="T132" s="20">
        <v>8378514</v>
      </c>
      <c r="U132" s="21">
        <v>8840127</v>
      </c>
      <c r="V132" s="21">
        <v>9730458</v>
      </c>
      <c r="W132" s="23">
        <v>26949099</v>
      </c>
    </row>
    <row r="133" spans="1:23" ht="13" x14ac:dyDescent="0.3">
      <c r="A133" s="17" t="s">
        <v>32</v>
      </c>
      <c r="B133" s="18" t="s">
        <v>248</v>
      </c>
      <c r="C133" s="19" t="s">
        <v>249</v>
      </c>
      <c r="D133" s="20">
        <v>203167000</v>
      </c>
      <c r="E133" s="21">
        <v>184654780</v>
      </c>
      <c r="F133" s="21">
        <v>182515395</v>
      </c>
      <c r="G133" s="22">
        <f t="shared" si="21"/>
        <v>0.98841413690996793</v>
      </c>
      <c r="H133" s="20">
        <v>54959496</v>
      </c>
      <c r="I133" s="21">
        <v>4942931</v>
      </c>
      <c r="J133" s="21">
        <v>4800859</v>
      </c>
      <c r="K133" s="20">
        <v>64703286</v>
      </c>
      <c r="L133" s="20">
        <v>4893588</v>
      </c>
      <c r="M133" s="21">
        <v>5326380</v>
      </c>
      <c r="N133" s="21">
        <v>45321528</v>
      </c>
      <c r="O133" s="20">
        <v>55541496</v>
      </c>
      <c r="P133" s="20">
        <v>4851535</v>
      </c>
      <c r="Q133" s="21">
        <v>6204574</v>
      </c>
      <c r="R133" s="21">
        <v>34985059</v>
      </c>
      <c r="S133" s="20">
        <v>46041168</v>
      </c>
      <c r="T133" s="20">
        <v>4912391</v>
      </c>
      <c r="U133" s="21">
        <v>5116896</v>
      </c>
      <c r="V133" s="21">
        <v>6200158</v>
      </c>
      <c r="W133" s="23">
        <v>16229445</v>
      </c>
    </row>
    <row r="134" spans="1:23" ht="13" x14ac:dyDescent="0.3">
      <c r="A134" s="17" t="s">
        <v>47</v>
      </c>
      <c r="B134" s="18" t="s">
        <v>250</v>
      </c>
      <c r="C134" s="19" t="s">
        <v>251</v>
      </c>
      <c r="D134" s="20">
        <v>329787038</v>
      </c>
      <c r="E134" s="21">
        <v>355178108</v>
      </c>
      <c r="F134" s="21">
        <v>273570978</v>
      </c>
      <c r="G134" s="22">
        <f t="shared" si="21"/>
        <v>0.77023603605659163</v>
      </c>
      <c r="H134" s="20">
        <v>99750379</v>
      </c>
      <c r="I134" s="21">
        <v>3931137</v>
      </c>
      <c r="J134" s="21">
        <v>-1485482</v>
      </c>
      <c r="K134" s="20">
        <v>102196034</v>
      </c>
      <c r="L134" s="20">
        <v>5089557</v>
      </c>
      <c r="M134" s="21">
        <v>4064922</v>
      </c>
      <c r="N134" s="21">
        <v>77298194</v>
      </c>
      <c r="O134" s="20">
        <v>86452673</v>
      </c>
      <c r="P134" s="20">
        <v>4514807</v>
      </c>
      <c r="Q134" s="21">
        <v>3830810</v>
      </c>
      <c r="R134" s="21">
        <v>60630746</v>
      </c>
      <c r="S134" s="20">
        <v>68976363</v>
      </c>
      <c r="T134" s="20">
        <v>80079260</v>
      </c>
      <c r="U134" s="21">
        <v>-71490919</v>
      </c>
      <c r="V134" s="21">
        <v>7357567</v>
      </c>
      <c r="W134" s="23">
        <v>15945908</v>
      </c>
    </row>
    <row r="135" spans="1:23" ht="14" x14ac:dyDescent="0.3">
      <c r="A135" s="24" t="s">
        <v>0</v>
      </c>
      <c r="B135" s="25" t="s">
        <v>252</v>
      </c>
      <c r="C135" s="26" t="s">
        <v>0</v>
      </c>
      <c r="D135" s="27">
        <f>SUM(D131:D134)</f>
        <v>3145025677</v>
      </c>
      <c r="E135" s="28">
        <f>SUM(E131:E134)</f>
        <v>3264032708</v>
      </c>
      <c r="F135" s="28">
        <f>SUM(F131:F134)</f>
        <v>3187109234</v>
      </c>
      <c r="G135" s="29">
        <f t="shared" si="21"/>
        <v>0.97643299535220218</v>
      </c>
      <c r="H135" s="27">
        <f t="shared" ref="H135:W135" si="27">SUM(H131:H134)</f>
        <v>584427792</v>
      </c>
      <c r="I135" s="28">
        <f t="shared" si="27"/>
        <v>210259650</v>
      </c>
      <c r="J135" s="28">
        <f t="shared" si="27"/>
        <v>199671011</v>
      </c>
      <c r="K135" s="27">
        <f t="shared" si="27"/>
        <v>994358453</v>
      </c>
      <c r="L135" s="27">
        <f t="shared" si="27"/>
        <v>183350946</v>
      </c>
      <c r="M135" s="28">
        <f t="shared" si="27"/>
        <v>204677970</v>
      </c>
      <c r="N135" s="28">
        <f t="shared" si="27"/>
        <v>496767775</v>
      </c>
      <c r="O135" s="27">
        <f t="shared" si="27"/>
        <v>884796691</v>
      </c>
      <c r="P135" s="27">
        <f t="shared" si="27"/>
        <v>159732101</v>
      </c>
      <c r="Q135" s="28">
        <f t="shared" si="27"/>
        <v>168359222</v>
      </c>
      <c r="R135" s="28">
        <f t="shared" si="27"/>
        <v>422382288</v>
      </c>
      <c r="S135" s="27">
        <f t="shared" si="27"/>
        <v>750473611</v>
      </c>
      <c r="T135" s="27">
        <f t="shared" si="27"/>
        <v>242942205</v>
      </c>
      <c r="U135" s="28">
        <f t="shared" si="27"/>
        <v>101400084</v>
      </c>
      <c r="V135" s="28">
        <f t="shared" si="27"/>
        <v>213138190</v>
      </c>
      <c r="W135" s="30">
        <f t="shared" si="27"/>
        <v>557480479</v>
      </c>
    </row>
    <row r="136" spans="1:23" ht="13" x14ac:dyDescent="0.3">
      <c r="A136" s="17" t="s">
        <v>32</v>
      </c>
      <c r="B136" s="18" t="s">
        <v>253</v>
      </c>
      <c r="C136" s="19" t="s">
        <v>254</v>
      </c>
      <c r="D136" s="20">
        <v>238603466</v>
      </c>
      <c r="E136" s="21">
        <v>238603466</v>
      </c>
      <c r="F136" s="21">
        <v>209075745</v>
      </c>
      <c r="G136" s="22">
        <f t="shared" si="21"/>
        <v>0.87624772810299412</v>
      </c>
      <c r="H136" s="20">
        <v>68656877</v>
      </c>
      <c r="I136" s="21">
        <v>6996804</v>
      </c>
      <c r="J136" s="21">
        <v>9425155</v>
      </c>
      <c r="K136" s="20">
        <v>85078836</v>
      </c>
      <c r="L136" s="20">
        <v>5566312</v>
      </c>
      <c r="M136" s="21">
        <v>7423143</v>
      </c>
      <c r="N136" s="21">
        <v>42560162</v>
      </c>
      <c r="O136" s="20">
        <v>55549617</v>
      </c>
      <c r="P136" s="20">
        <v>8058462</v>
      </c>
      <c r="Q136" s="21">
        <v>6937385</v>
      </c>
      <c r="R136" s="21">
        <v>33105546</v>
      </c>
      <c r="S136" s="20">
        <v>48101393</v>
      </c>
      <c r="T136" s="20">
        <v>2632965</v>
      </c>
      <c r="U136" s="21">
        <v>8486382</v>
      </c>
      <c r="V136" s="21">
        <v>9226552</v>
      </c>
      <c r="W136" s="23">
        <v>20345899</v>
      </c>
    </row>
    <row r="137" spans="1:23" ht="13" x14ac:dyDescent="0.3">
      <c r="A137" s="17" t="s">
        <v>32</v>
      </c>
      <c r="B137" s="18" t="s">
        <v>255</v>
      </c>
      <c r="C137" s="19" t="s">
        <v>256</v>
      </c>
      <c r="D137" s="20">
        <v>338064754</v>
      </c>
      <c r="E137" s="21">
        <v>353411553</v>
      </c>
      <c r="F137" s="21">
        <v>352690306</v>
      </c>
      <c r="G137" s="22">
        <f t="shared" si="21"/>
        <v>0.99795918669359407</v>
      </c>
      <c r="H137" s="20">
        <v>90140476</v>
      </c>
      <c r="I137" s="21">
        <v>9178879</v>
      </c>
      <c r="J137" s="21">
        <v>14170732</v>
      </c>
      <c r="K137" s="20">
        <v>113490087</v>
      </c>
      <c r="L137" s="20">
        <v>13143768</v>
      </c>
      <c r="M137" s="21">
        <v>12476511</v>
      </c>
      <c r="N137" s="21">
        <v>79278926</v>
      </c>
      <c r="O137" s="20">
        <v>104899205</v>
      </c>
      <c r="P137" s="20">
        <v>14786007</v>
      </c>
      <c r="Q137" s="21">
        <v>14428447</v>
      </c>
      <c r="R137" s="21">
        <v>62030926</v>
      </c>
      <c r="S137" s="20">
        <v>91245380</v>
      </c>
      <c r="T137" s="20">
        <v>17725206</v>
      </c>
      <c r="U137" s="21">
        <v>12204047</v>
      </c>
      <c r="V137" s="21">
        <v>13126381</v>
      </c>
      <c r="W137" s="23">
        <v>43055634</v>
      </c>
    </row>
    <row r="138" spans="1:23" ht="13" x14ac:dyDescent="0.3">
      <c r="A138" s="17" t="s">
        <v>32</v>
      </c>
      <c r="B138" s="18" t="s">
        <v>257</v>
      </c>
      <c r="C138" s="19" t="s">
        <v>258</v>
      </c>
      <c r="D138" s="20">
        <v>755022649</v>
      </c>
      <c r="E138" s="21">
        <v>998066074</v>
      </c>
      <c r="F138" s="21">
        <v>873054746</v>
      </c>
      <c r="G138" s="22">
        <f t="shared" si="21"/>
        <v>0.87474644088543585</v>
      </c>
      <c r="H138" s="20">
        <v>135486782</v>
      </c>
      <c r="I138" s="21">
        <v>53210092</v>
      </c>
      <c r="J138" s="21">
        <v>55287161</v>
      </c>
      <c r="K138" s="20">
        <v>243984035</v>
      </c>
      <c r="L138" s="20">
        <v>53715295</v>
      </c>
      <c r="M138" s="21">
        <v>51514037</v>
      </c>
      <c r="N138" s="21">
        <v>57186311</v>
      </c>
      <c r="O138" s="20">
        <v>162415643</v>
      </c>
      <c r="P138" s="20">
        <v>129901918</v>
      </c>
      <c r="Q138" s="21">
        <v>44972880</v>
      </c>
      <c r="R138" s="21">
        <v>109548778</v>
      </c>
      <c r="S138" s="20">
        <v>284423576</v>
      </c>
      <c r="T138" s="20">
        <v>59635344</v>
      </c>
      <c r="U138" s="21">
        <v>59199338</v>
      </c>
      <c r="V138" s="21">
        <v>63396810</v>
      </c>
      <c r="W138" s="23">
        <v>182231492</v>
      </c>
    </row>
    <row r="139" spans="1:23" ht="13" x14ac:dyDescent="0.3">
      <c r="A139" s="17" t="s">
        <v>32</v>
      </c>
      <c r="B139" s="18" t="s">
        <v>259</v>
      </c>
      <c r="C139" s="19" t="s">
        <v>260</v>
      </c>
      <c r="D139" s="20">
        <v>259214796</v>
      </c>
      <c r="E139" s="21">
        <v>269465603</v>
      </c>
      <c r="F139" s="21">
        <v>259954157</v>
      </c>
      <c r="G139" s="22">
        <f t="shared" si="21"/>
        <v>0.96470255982912967</v>
      </c>
      <c r="H139" s="20">
        <v>109708292</v>
      </c>
      <c r="I139" s="21">
        <v>3790314</v>
      </c>
      <c r="J139" s="21">
        <v>4117333</v>
      </c>
      <c r="K139" s="20">
        <v>117615939</v>
      </c>
      <c r="L139" s="20">
        <v>3982919</v>
      </c>
      <c r="M139" s="21">
        <v>3627826</v>
      </c>
      <c r="N139" s="21">
        <v>63150128</v>
      </c>
      <c r="O139" s="20">
        <v>70760873</v>
      </c>
      <c r="P139" s="20">
        <v>3629244</v>
      </c>
      <c r="Q139" s="21">
        <v>3188145</v>
      </c>
      <c r="R139" s="21">
        <v>55909324</v>
      </c>
      <c r="S139" s="20">
        <v>62726713</v>
      </c>
      <c r="T139" s="20">
        <v>2779938</v>
      </c>
      <c r="U139" s="21">
        <v>2915825</v>
      </c>
      <c r="V139" s="21">
        <v>3154869</v>
      </c>
      <c r="W139" s="23">
        <v>8850632</v>
      </c>
    </row>
    <row r="140" spans="1:23" ht="13" x14ac:dyDescent="0.3">
      <c r="A140" s="17" t="s">
        <v>32</v>
      </c>
      <c r="B140" s="18" t="s">
        <v>261</v>
      </c>
      <c r="C140" s="19" t="s">
        <v>262</v>
      </c>
      <c r="D140" s="20">
        <v>504214518</v>
      </c>
      <c r="E140" s="21">
        <v>545840303</v>
      </c>
      <c r="F140" s="21">
        <v>500771485</v>
      </c>
      <c r="G140" s="22">
        <f t="shared" si="21"/>
        <v>0.91743222742568353</v>
      </c>
      <c r="H140" s="20">
        <v>176125836</v>
      </c>
      <c r="I140" s="21">
        <v>20955550</v>
      </c>
      <c r="J140" s="21">
        <v>16810607</v>
      </c>
      <c r="K140" s="20">
        <v>213891993</v>
      </c>
      <c r="L140" s="20">
        <v>17350288</v>
      </c>
      <c r="M140" s="21">
        <v>16370592</v>
      </c>
      <c r="N140" s="21">
        <v>89528638</v>
      </c>
      <c r="O140" s="20">
        <v>123249518</v>
      </c>
      <c r="P140" s="20">
        <v>17038827</v>
      </c>
      <c r="Q140" s="21">
        <v>17089711</v>
      </c>
      <c r="R140" s="21">
        <v>71260041</v>
      </c>
      <c r="S140" s="20">
        <v>105388579</v>
      </c>
      <c r="T140" s="20">
        <v>15450233</v>
      </c>
      <c r="U140" s="21">
        <v>19306600</v>
      </c>
      <c r="V140" s="21">
        <v>23484562</v>
      </c>
      <c r="W140" s="23">
        <v>58241395</v>
      </c>
    </row>
    <row r="141" spans="1:23" ht="13" x14ac:dyDescent="0.3">
      <c r="A141" s="17" t="s">
        <v>47</v>
      </c>
      <c r="B141" s="18" t="s">
        <v>263</v>
      </c>
      <c r="C141" s="19" t="s">
        <v>264</v>
      </c>
      <c r="D141" s="20">
        <v>865669793</v>
      </c>
      <c r="E141" s="21">
        <v>821163490</v>
      </c>
      <c r="F141" s="21">
        <v>806314959</v>
      </c>
      <c r="G141" s="22">
        <f t="shared" si="21"/>
        <v>0.98191769217601232</v>
      </c>
      <c r="H141" s="20">
        <v>284016253</v>
      </c>
      <c r="I141" s="21">
        <v>9277883</v>
      </c>
      <c r="J141" s="21">
        <v>8713754</v>
      </c>
      <c r="K141" s="20">
        <v>302007890</v>
      </c>
      <c r="L141" s="20">
        <v>9462301</v>
      </c>
      <c r="M141" s="21">
        <v>19636597</v>
      </c>
      <c r="N141" s="21">
        <v>249866774</v>
      </c>
      <c r="O141" s="20">
        <v>278965672</v>
      </c>
      <c r="P141" s="20">
        <v>8226754</v>
      </c>
      <c r="Q141" s="21">
        <v>8993475</v>
      </c>
      <c r="R141" s="21">
        <v>173735115</v>
      </c>
      <c r="S141" s="20">
        <v>190955344</v>
      </c>
      <c r="T141" s="20">
        <v>20083606</v>
      </c>
      <c r="U141" s="21">
        <v>3304247</v>
      </c>
      <c r="V141" s="21">
        <v>10998200</v>
      </c>
      <c r="W141" s="23">
        <v>34386053</v>
      </c>
    </row>
    <row r="142" spans="1:23" ht="14" x14ac:dyDescent="0.3">
      <c r="A142" s="24" t="s">
        <v>0</v>
      </c>
      <c r="B142" s="25" t="s">
        <v>265</v>
      </c>
      <c r="C142" s="26" t="s">
        <v>0</v>
      </c>
      <c r="D142" s="27">
        <f>SUM(D136:D141)</f>
        <v>2960789976</v>
      </c>
      <c r="E142" s="28">
        <f>SUM(E136:E141)</f>
        <v>3226550489</v>
      </c>
      <c r="F142" s="28">
        <f>SUM(F136:F141)</f>
        <v>3001861398</v>
      </c>
      <c r="G142" s="29">
        <f t="shared" si="21"/>
        <v>0.93036244380306055</v>
      </c>
      <c r="H142" s="27">
        <f t="shared" ref="H142:W142" si="28">SUM(H136:H141)</f>
        <v>864134516</v>
      </c>
      <c r="I142" s="28">
        <f t="shared" si="28"/>
        <v>103409522</v>
      </c>
      <c r="J142" s="28">
        <f t="shared" si="28"/>
        <v>108524742</v>
      </c>
      <c r="K142" s="27">
        <f t="shared" si="28"/>
        <v>1076068780</v>
      </c>
      <c r="L142" s="27">
        <f t="shared" si="28"/>
        <v>103220883</v>
      </c>
      <c r="M142" s="28">
        <f t="shared" si="28"/>
        <v>111048706</v>
      </c>
      <c r="N142" s="28">
        <f t="shared" si="28"/>
        <v>581570939</v>
      </c>
      <c r="O142" s="27">
        <f t="shared" si="28"/>
        <v>795840528</v>
      </c>
      <c r="P142" s="27">
        <f t="shared" si="28"/>
        <v>181641212</v>
      </c>
      <c r="Q142" s="28">
        <f t="shared" si="28"/>
        <v>95610043</v>
      </c>
      <c r="R142" s="28">
        <f t="shared" si="28"/>
        <v>505589730</v>
      </c>
      <c r="S142" s="27">
        <f t="shared" si="28"/>
        <v>782840985</v>
      </c>
      <c r="T142" s="27">
        <f t="shared" si="28"/>
        <v>118307292</v>
      </c>
      <c r="U142" s="28">
        <f t="shared" si="28"/>
        <v>105416439</v>
      </c>
      <c r="V142" s="28">
        <f t="shared" si="28"/>
        <v>123387374</v>
      </c>
      <c r="W142" s="30">
        <f t="shared" si="28"/>
        <v>347111105</v>
      </c>
    </row>
    <row r="143" spans="1:23" ht="13" x14ac:dyDescent="0.3">
      <c r="A143" s="17" t="s">
        <v>32</v>
      </c>
      <c r="B143" s="18" t="s">
        <v>266</v>
      </c>
      <c r="C143" s="19" t="s">
        <v>267</v>
      </c>
      <c r="D143" s="20">
        <v>305469793</v>
      </c>
      <c r="E143" s="21">
        <v>311777063</v>
      </c>
      <c r="F143" s="21">
        <v>300254409</v>
      </c>
      <c r="G143" s="22">
        <f t="shared" si="21"/>
        <v>0.96304200864192502</v>
      </c>
      <c r="H143" s="20">
        <v>105255770</v>
      </c>
      <c r="I143" s="21">
        <v>5609704</v>
      </c>
      <c r="J143" s="21">
        <v>4857407</v>
      </c>
      <c r="K143" s="20">
        <v>115722881</v>
      </c>
      <c r="L143" s="20">
        <v>4706348</v>
      </c>
      <c r="M143" s="21">
        <v>4982690</v>
      </c>
      <c r="N143" s="21">
        <v>83476144</v>
      </c>
      <c r="O143" s="20">
        <v>93165182</v>
      </c>
      <c r="P143" s="20">
        <v>4144373</v>
      </c>
      <c r="Q143" s="21">
        <v>3669365</v>
      </c>
      <c r="R143" s="21">
        <v>64625441</v>
      </c>
      <c r="S143" s="20">
        <v>72439179</v>
      </c>
      <c r="T143" s="20">
        <v>4518264</v>
      </c>
      <c r="U143" s="21">
        <v>4554038</v>
      </c>
      <c r="V143" s="21">
        <v>9854865</v>
      </c>
      <c r="W143" s="23">
        <v>18927167</v>
      </c>
    </row>
    <row r="144" spans="1:23" ht="13" x14ac:dyDescent="0.3">
      <c r="A144" s="17" t="s">
        <v>32</v>
      </c>
      <c r="B144" s="18" t="s">
        <v>268</v>
      </c>
      <c r="C144" s="19" t="s">
        <v>269</v>
      </c>
      <c r="D144" s="20">
        <v>342834144</v>
      </c>
      <c r="E144" s="21">
        <v>342489176</v>
      </c>
      <c r="F144" s="21">
        <v>337667822</v>
      </c>
      <c r="G144" s="22">
        <f t="shared" si="21"/>
        <v>0.98592260912794516</v>
      </c>
      <c r="H144" s="20">
        <v>135069520</v>
      </c>
      <c r="I144" s="21">
        <v>-11016503</v>
      </c>
      <c r="J144" s="21">
        <v>5254597</v>
      </c>
      <c r="K144" s="20">
        <v>129307614</v>
      </c>
      <c r="L144" s="20">
        <v>7548713</v>
      </c>
      <c r="M144" s="21">
        <v>5961735</v>
      </c>
      <c r="N144" s="21">
        <v>66768226</v>
      </c>
      <c r="O144" s="20">
        <v>80278674</v>
      </c>
      <c r="P144" s="20">
        <v>5934700</v>
      </c>
      <c r="Q144" s="21">
        <v>6013087</v>
      </c>
      <c r="R144" s="21">
        <v>100382536</v>
      </c>
      <c r="S144" s="20">
        <v>112330323</v>
      </c>
      <c r="T144" s="20">
        <v>5081382</v>
      </c>
      <c r="U144" s="21">
        <v>5025063</v>
      </c>
      <c r="V144" s="21">
        <v>5644766</v>
      </c>
      <c r="W144" s="23">
        <v>15751211</v>
      </c>
    </row>
    <row r="145" spans="1:23" ht="13" x14ac:dyDescent="0.3">
      <c r="A145" s="17" t="s">
        <v>32</v>
      </c>
      <c r="B145" s="18" t="s">
        <v>270</v>
      </c>
      <c r="C145" s="19" t="s">
        <v>271</v>
      </c>
      <c r="D145" s="20">
        <v>352675442</v>
      </c>
      <c r="E145" s="21">
        <v>378429131</v>
      </c>
      <c r="F145" s="21">
        <v>352341560</v>
      </c>
      <c r="G145" s="22">
        <f t="shared" si="21"/>
        <v>0.93106352322543584</v>
      </c>
      <c r="H145" s="20">
        <v>126341912</v>
      </c>
      <c r="I145" s="21">
        <v>8314620</v>
      </c>
      <c r="J145" s="21">
        <v>13217890</v>
      </c>
      <c r="K145" s="20">
        <v>147874422</v>
      </c>
      <c r="L145" s="20">
        <v>8138651</v>
      </c>
      <c r="M145" s="21">
        <v>11283585</v>
      </c>
      <c r="N145" s="21">
        <v>84906772</v>
      </c>
      <c r="O145" s="20">
        <v>104329008</v>
      </c>
      <c r="P145" s="20">
        <v>8064590</v>
      </c>
      <c r="Q145" s="21">
        <v>7734306</v>
      </c>
      <c r="R145" s="21">
        <v>66166509</v>
      </c>
      <c r="S145" s="20">
        <v>81965405</v>
      </c>
      <c r="T145" s="20">
        <v>5660614</v>
      </c>
      <c r="U145" s="21">
        <v>3699632</v>
      </c>
      <c r="V145" s="21">
        <v>8812479</v>
      </c>
      <c r="W145" s="23">
        <v>18172725</v>
      </c>
    </row>
    <row r="146" spans="1:23" ht="13" x14ac:dyDescent="0.3">
      <c r="A146" s="17" t="s">
        <v>32</v>
      </c>
      <c r="B146" s="18" t="s">
        <v>272</v>
      </c>
      <c r="C146" s="19" t="s">
        <v>273</v>
      </c>
      <c r="D146" s="20">
        <v>211994287</v>
      </c>
      <c r="E146" s="21">
        <v>218860548</v>
      </c>
      <c r="F146" s="21">
        <v>216551571</v>
      </c>
      <c r="G146" s="22">
        <f t="shared" si="21"/>
        <v>0.98945000813942952</v>
      </c>
      <c r="H146" s="20">
        <v>78218164</v>
      </c>
      <c r="I146" s="21">
        <v>6760064</v>
      </c>
      <c r="J146" s="21">
        <v>3768495</v>
      </c>
      <c r="K146" s="20">
        <v>88746723</v>
      </c>
      <c r="L146" s="20">
        <v>4197452</v>
      </c>
      <c r="M146" s="21">
        <v>3547148</v>
      </c>
      <c r="N146" s="21">
        <v>55984545</v>
      </c>
      <c r="O146" s="20">
        <v>63729145</v>
      </c>
      <c r="P146" s="20">
        <v>3841079</v>
      </c>
      <c r="Q146" s="21">
        <v>5993863</v>
      </c>
      <c r="R146" s="21">
        <v>42438580</v>
      </c>
      <c r="S146" s="20">
        <v>52273522</v>
      </c>
      <c r="T146" s="20">
        <v>3677445</v>
      </c>
      <c r="U146" s="21">
        <v>3084773</v>
      </c>
      <c r="V146" s="21">
        <v>5039963</v>
      </c>
      <c r="W146" s="23">
        <v>11802181</v>
      </c>
    </row>
    <row r="147" spans="1:23" ht="13" x14ac:dyDescent="0.3">
      <c r="A147" s="17" t="s">
        <v>47</v>
      </c>
      <c r="B147" s="18" t="s">
        <v>274</v>
      </c>
      <c r="C147" s="19" t="s">
        <v>275</v>
      </c>
      <c r="D147" s="20">
        <v>732886662</v>
      </c>
      <c r="E147" s="21">
        <v>741882703</v>
      </c>
      <c r="F147" s="21">
        <v>724674342</v>
      </c>
      <c r="G147" s="22">
        <f t="shared" si="21"/>
        <v>0.97680447201368437</v>
      </c>
      <c r="H147" s="20">
        <v>265973520</v>
      </c>
      <c r="I147" s="21">
        <v>10709426</v>
      </c>
      <c r="J147" s="21">
        <v>11104914</v>
      </c>
      <c r="K147" s="20">
        <v>287787860</v>
      </c>
      <c r="L147" s="20">
        <v>9475496</v>
      </c>
      <c r="M147" s="21">
        <v>9769478</v>
      </c>
      <c r="N147" s="21">
        <v>216829223</v>
      </c>
      <c r="O147" s="20">
        <v>236074197</v>
      </c>
      <c r="P147" s="20">
        <v>10360343</v>
      </c>
      <c r="Q147" s="21">
        <v>10288933</v>
      </c>
      <c r="R147" s="21">
        <v>163516464</v>
      </c>
      <c r="S147" s="20">
        <v>184165740</v>
      </c>
      <c r="T147" s="20">
        <v>8604936</v>
      </c>
      <c r="U147" s="21">
        <v>8041609</v>
      </c>
      <c r="V147" s="21">
        <v>0</v>
      </c>
      <c r="W147" s="23">
        <v>16646545</v>
      </c>
    </row>
    <row r="148" spans="1:23" ht="14" x14ac:dyDescent="0.3">
      <c r="A148" s="24" t="s">
        <v>0</v>
      </c>
      <c r="B148" s="25" t="s">
        <v>276</v>
      </c>
      <c r="C148" s="26" t="s">
        <v>0</v>
      </c>
      <c r="D148" s="27">
        <f>SUM(D143:D147)</f>
        <v>1945860328</v>
      </c>
      <c r="E148" s="28">
        <f>SUM(E143:E147)</f>
        <v>1993438621</v>
      </c>
      <c r="F148" s="28">
        <f>SUM(F143:F147)</f>
        <v>1931489704</v>
      </c>
      <c r="G148" s="29">
        <f t="shared" si="21"/>
        <v>0.9689235894461985</v>
      </c>
      <c r="H148" s="27">
        <f t="shared" ref="H148:W148" si="29">SUM(H143:H147)</f>
        <v>710858886</v>
      </c>
      <c r="I148" s="28">
        <f t="shared" si="29"/>
        <v>20377311</v>
      </c>
      <c r="J148" s="28">
        <f t="shared" si="29"/>
        <v>38203303</v>
      </c>
      <c r="K148" s="27">
        <f t="shared" si="29"/>
        <v>769439500</v>
      </c>
      <c r="L148" s="27">
        <f t="shared" si="29"/>
        <v>34066660</v>
      </c>
      <c r="M148" s="28">
        <f t="shared" si="29"/>
        <v>35544636</v>
      </c>
      <c r="N148" s="28">
        <f t="shared" si="29"/>
        <v>507964910</v>
      </c>
      <c r="O148" s="27">
        <f t="shared" si="29"/>
        <v>577576206</v>
      </c>
      <c r="P148" s="27">
        <f t="shared" si="29"/>
        <v>32345085</v>
      </c>
      <c r="Q148" s="28">
        <f t="shared" si="29"/>
        <v>33699554</v>
      </c>
      <c r="R148" s="28">
        <f t="shared" si="29"/>
        <v>437129530</v>
      </c>
      <c r="S148" s="27">
        <f t="shared" si="29"/>
        <v>503174169</v>
      </c>
      <c r="T148" s="27">
        <f t="shared" si="29"/>
        <v>27542641</v>
      </c>
      <c r="U148" s="28">
        <f t="shared" si="29"/>
        <v>24405115</v>
      </c>
      <c r="V148" s="28">
        <f t="shared" si="29"/>
        <v>29352073</v>
      </c>
      <c r="W148" s="30">
        <f t="shared" si="29"/>
        <v>81299829</v>
      </c>
    </row>
    <row r="149" spans="1:23" ht="13" x14ac:dyDescent="0.3">
      <c r="A149" s="17" t="s">
        <v>32</v>
      </c>
      <c r="B149" s="18" t="s">
        <v>277</v>
      </c>
      <c r="C149" s="19" t="s">
        <v>278</v>
      </c>
      <c r="D149" s="20">
        <v>247188358</v>
      </c>
      <c r="E149" s="21">
        <v>247298894</v>
      </c>
      <c r="F149" s="21">
        <v>256225834</v>
      </c>
      <c r="G149" s="22">
        <f t="shared" si="21"/>
        <v>1.036097775673837</v>
      </c>
      <c r="H149" s="20">
        <v>81996230</v>
      </c>
      <c r="I149" s="21">
        <v>3592978</v>
      </c>
      <c r="J149" s="21">
        <v>4653969</v>
      </c>
      <c r="K149" s="20">
        <v>90243177</v>
      </c>
      <c r="L149" s="20">
        <v>4013854</v>
      </c>
      <c r="M149" s="21">
        <v>3450359</v>
      </c>
      <c r="N149" s="21">
        <v>65353241</v>
      </c>
      <c r="O149" s="20">
        <v>72817454</v>
      </c>
      <c r="P149" s="20">
        <v>6907107</v>
      </c>
      <c r="Q149" s="21">
        <v>3812967</v>
      </c>
      <c r="R149" s="21">
        <v>49818521</v>
      </c>
      <c r="S149" s="20">
        <v>60538595</v>
      </c>
      <c r="T149" s="20">
        <v>3156199</v>
      </c>
      <c r="U149" s="21">
        <v>25166133</v>
      </c>
      <c r="V149" s="21">
        <v>4304276</v>
      </c>
      <c r="W149" s="23">
        <v>32626608</v>
      </c>
    </row>
    <row r="150" spans="1:23" ht="13" x14ac:dyDescent="0.3">
      <c r="A150" s="17" t="s">
        <v>32</v>
      </c>
      <c r="B150" s="18" t="s">
        <v>279</v>
      </c>
      <c r="C150" s="19" t="s">
        <v>280</v>
      </c>
      <c r="D150" s="20">
        <v>5599451800</v>
      </c>
      <c r="E150" s="21">
        <v>5338039687</v>
      </c>
      <c r="F150" s="21">
        <v>5224227121</v>
      </c>
      <c r="G150" s="22">
        <f t="shared" si="21"/>
        <v>0.97867895844289554</v>
      </c>
      <c r="H150" s="20">
        <v>638623711</v>
      </c>
      <c r="I150" s="21">
        <v>476723927</v>
      </c>
      <c r="J150" s="21">
        <v>431590911</v>
      </c>
      <c r="K150" s="20">
        <v>1546938549</v>
      </c>
      <c r="L150" s="20">
        <v>370333239</v>
      </c>
      <c r="M150" s="21">
        <v>369956019</v>
      </c>
      <c r="N150" s="21">
        <v>553768683</v>
      </c>
      <c r="O150" s="20">
        <v>1294057941</v>
      </c>
      <c r="P150" s="20">
        <v>361306867</v>
      </c>
      <c r="Q150" s="21">
        <v>373942695</v>
      </c>
      <c r="R150" s="21">
        <v>509892773</v>
      </c>
      <c r="S150" s="20">
        <v>1245142335</v>
      </c>
      <c r="T150" s="20">
        <v>364408530</v>
      </c>
      <c r="U150" s="21">
        <v>357217811</v>
      </c>
      <c r="V150" s="21">
        <v>416461955</v>
      </c>
      <c r="W150" s="23">
        <v>1138088296</v>
      </c>
    </row>
    <row r="151" spans="1:23" ht="13" x14ac:dyDescent="0.3">
      <c r="A151" s="17" t="s">
        <v>32</v>
      </c>
      <c r="B151" s="18" t="s">
        <v>281</v>
      </c>
      <c r="C151" s="19" t="s">
        <v>282</v>
      </c>
      <c r="D151" s="20">
        <v>503693750</v>
      </c>
      <c r="E151" s="21">
        <v>538633905</v>
      </c>
      <c r="F151" s="21">
        <v>508119298</v>
      </c>
      <c r="G151" s="22">
        <f t="shared" si="21"/>
        <v>0.94334815035455299</v>
      </c>
      <c r="H151" s="20">
        <v>165670681</v>
      </c>
      <c r="I151" s="21">
        <v>15391775</v>
      </c>
      <c r="J151" s="21">
        <v>15646082</v>
      </c>
      <c r="K151" s="20">
        <v>196708538</v>
      </c>
      <c r="L151" s="20">
        <v>23605451</v>
      </c>
      <c r="M151" s="21">
        <v>13916503</v>
      </c>
      <c r="N151" s="21">
        <v>103584638</v>
      </c>
      <c r="O151" s="20">
        <v>141106592</v>
      </c>
      <c r="P151" s="20">
        <v>16668982</v>
      </c>
      <c r="Q151" s="21">
        <v>16449834</v>
      </c>
      <c r="R151" s="21">
        <v>83595855</v>
      </c>
      <c r="S151" s="20">
        <v>116714671</v>
      </c>
      <c r="T151" s="20">
        <v>16052277</v>
      </c>
      <c r="U151" s="21">
        <v>18275077</v>
      </c>
      <c r="V151" s="21">
        <v>19262143</v>
      </c>
      <c r="W151" s="23">
        <v>53589497</v>
      </c>
    </row>
    <row r="152" spans="1:23" ht="13" x14ac:dyDescent="0.3">
      <c r="A152" s="17" t="s">
        <v>32</v>
      </c>
      <c r="B152" s="18" t="s">
        <v>283</v>
      </c>
      <c r="C152" s="19" t="s">
        <v>284</v>
      </c>
      <c r="D152" s="20">
        <v>200230570</v>
      </c>
      <c r="E152" s="21">
        <v>203255962</v>
      </c>
      <c r="F152" s="21">
        <v>177616043</v>
      </c>
      <c r="G152" s="22">
        <f t="shared" si="21"/>
        <v>0.8738540373049426</v>
      </c>
      <c r="H152" s="20">
        <v>61298354</v>
      </c>
      <c r="I152" s="21">
        <v>5552715</v>
      </c>
      <c r="J152" s="21">
        <v>5316944</v>
      </c>
      <c r="K152" s="20">
        <v>72168013</v>
      </c>
      <c r="L152" s="20">
        <v>5149229</v>
      </c>
      <c r="M152" s="21">
        <v>6169751</v>
      </c>
      <c r="N152" s="21">
        <v>40070883</v>
      </c>
      <c r="O152" s="20">
        <v>51389863</v>
      </c>
      <c r="P152" s="20">
        <v>4362420</v>
      </c>
      <c r="Q152" s="21">
        <v>4710723</v>
      </c>
      <c r="R152" s="21">
        <v>31032344</v>
      </c>
      <c r="S152" s="20">
        <v>40105487</v>
      </c>
      <c r="T152" s="20">
        <v>4665061</v>
      </c>
      <c r="U152" s="21">
        <v>4361980</v>
      </c>
      <c r="V152" s="21">
        <v>4925639</v>
      </c>
      <c r="W152" s="23">
        <v>13952680</v>
      </c>
    </row>
    <row r="153" spans="1:23" ht="13" x14ac:dyDescent="0.3">
      <c r="A153" s="17" t="s">
        <v>32</v>
      </c>
      <c r="B153" s="18" t="s">
        <v>285</v>
      </c>
      <c r="C153" s="19" t="s">
        <v>286</v>
      </c>
      <c r="D153" s="20">
        <v>228100609</v>
      </c>
      <c r="E153" s="21">
        <v>230617822</v>
      </c>
      <c r="F153" s="21">
        <v>239553837</v>
      </c>
      <c r="G153" s="22">
        <f t="shared" si="21"/>
        <v>1.0387481545116666</v>
      </c>
      <c r="H153" s="20">
        <v>64377269</v>
      </c>
      <c r="I153" s="21">
        <v>9610686</v>
      </c>
      <c r="J153" s="21">
        <v>9049817</v>
      </c>
      <c r="K153" s="20">
        <v>83037772</v>
      </c>
      <c r="L153" s="20">
        <v>9092670</v>
      </c>
      <c r="M153" s="21">
        <v>9041265</v>
      </c>
      <c r="N153" s="21">
        <v>50388375</v>
      </c>
      <c r="O153" s="20">
        <v>68522310</v>
      </c>
      <c r="P153" s="20">
        <v>8678037</v>
      </c>
      <c r="Q153" s="21">
        <v>9460010</v>
      </c>
      <c r="R153" s="21">
        <v>39846956</v>
      </c>
      <c r="S153" s="20">
        <v>57985003</v>
      </c>
      <c r="T153" s="20">
        <v>8475307</v>
      </c>
      <c r="U153" s="21">
        <v>9131554</v>
      </c>
      <c r="V153" s="21">
        <v>12401891</v>
      </c>
      <c r="W153" s="23">
        <v>30008752</v>
      </c>
    </row>
    <row r="154" spans="1:23" ht="13" x14ac:dyDescent="0.3">
      <c r="A154" s="17" t="s">
        <v>47</v>
      </c>
      <c r="B154" s="18" t="s">
        <v>287</v>
      </c>
      <c r="C154" s="19" t="s">
        <v>288</v>
      </c>
      <c r="D154" s="20">
        <v>917966889</v>
      </c>
      <c r="E154" s="21">
        <v>904161005</v>
      </c>
      <c r="F154" s="21">
        <v>904710250</v>
      </c>
      <c r="G154" s="22">
        <f t="shared" si="21"/>
        <v>1.0006074637116207</v>
      </c>
      <c r="H154" s="20">
        <v>312879108</v>
      </c>
      <c r="I154" s="21">
        <v>15410819</v>
      </c>
      <c r="J154" s="21">
        <v>15217837</v>
      </c>
      <c r="K154" s="20">
        <v>343507764</v>
      </c>
      <c r="L154" s="20">
        <v>15453919</v>
      </c>
      <c r="M154" s="21">
        <v>20657511</v>
      </c>
      <c r="N154" s="21">
        <v>255907233</v>
      </c>
      <c r="O154" s="20">
        <v>292018663</v>
      </c>
      <c r="P154" s="20">
        <v>15210758</v>
      </c>
      <c r="Q154" s="21">
        <v>16146400</v>
      </c>
      <c r="R154" s="21">
        <v>190712245</v>
      </c>
      <c r="S154" s="20">
        <v>222069403</v>
      </c>
      <c r="T154" s="20">
        <v>13343890</v>
      </c>
      <c r="U154" s="21">
        <v>14554719</v>
      </c>
      <c r="V154" s="21">
        <v>19215811</v>
      </c>
      <c r="W154" s="23">
        <v>47114420</v>
      </c>
    </row>
    <row r="155" spans="1:23" ht="14" x14ac:dyDescent="0.3">
      <c r="A155" s="24" t="s">
        <v>0</v>
      </c>
      <c r="B155" s="25" t="s">
        <v>289</v>
      </c>
      <c r="C155" s="26" t="s">
        <v>0</v>
      </c>
      <c r="D155" s="27">
        <f>SUM(D149:D154)</f>
        <v>7696631976</v>
      </c>
      <c r="E155" s="28">
        <f>SUM(E149:E154)</f>
        <v>7462007275</v>
      </c>
      <c r="F155" s="28">
        <f>SUM(F149:F154)</f>
        <v>7310452383</v>
      </c>
      <c r="G155" s="29">
        <f t="shared" si="21"/>
        <v>0.97968979573261006</v>
      </c>
      <c r="H155" s="27">
        <f t="shared" ref="H155:W155" si="30">SUM(H149:H154)</f>
        <v>1324845353</v>
      </c>
      <c r="I155" s="28">
        <f t="shared" si="30"/>
        <v>526282900</v>
      </c>
      <c r="J155" s="28">
        <f t="shared" si="30"/>
        <v>481475560</v>
      </c>
      <c r="K155" s="27">
        <f t="shared" si="30"/>
        <v>2332603813</v>
      </c>
      <c r="L155" s="27">
        <f t="shared" si="30"/>
        <v>427648362</v>
      </c>
      <c r="M155" s="28">
        <f t="shared" si="30"/>
        <v>423191408</v>
      </c>
      <c r="N155" s="28">
        <f t="shared" si="30"/>
        <v>1069073053</v>
      </c>
      <c r="O155" s="27">
        <f t="shared" si="30"/>
        <v>1919912823</v>
      </c>
      <c r="P155" s="27">
        <f t="shared" si="30"/>
        <v>413134171</v>
      </c>
      <c r="Q155" s="28">
        <f t="shared" si="30"/>
        <v>424522629</v>
      </c>
      <c r="R155" s="28">
        <f t="shared" si="30"/>
        <v>904898694</v>
      </c>
      <c r="S155" s="27">
        <f t="shared" si="30"/>
        <v>1742555494</v>
      </c>
      <c r="T155" s="27">
        <f t="shared" si="30"/>
        <v>410101264</v>
      </c>
      <c r="U155" s="28">
        <f t="shared" si="30"/>
        <v>428707274</v>
      </c>
      <c r="V155" s="28">
        <f t="shared" si="30"/>
        <v>476571715</v>
      </c>
      <c r="W155" s="30">
        <f t="shared" si="30"/>
        <v>1315380253</v>
      </c>
    </row>
    <row r="156" spans="1:23" ht="13" x14ac:dyDescent="0.3">
      <c r="A156" s="17" t="s">
        <v>32</v>
      </c>
      <c r="B156" s="18" t="s">
        <v>290</v>
      </c>
      <c r="C156" s="19" t="s">
        <v>291</v>
      </c>
      <c r="D156" s="20">
        <v>447100514</v>
      </c>
      <c r="E156" s="21">
        <v>442150384</v>
      </c>
      <c r="F156" s="21">
        <v>422573391</v>
      </c>
      <c r="G156" s="22">
        <f t="shared" si="21"/>
        <v>0.95572322515499608</v>
      </c>
      <c r="H156" s="20">
        <v>111379486</v>
      </c>
      <c r="I156" s="21">
        <v>44779928</v>
      </c>
      <c r="J156" s="21">
        <v>12375721</v>
      </c>
      <c r="K156" s="20">
        <v>168535135</v>
      </c>
      <c r="L156" s="20">
        <v>10583058</v>
      </c>
      <c r="M156" s="21">
        <v>63065606</v>
      </c>
      <c r="N156" s="21">
        <v>94118641</v>
      </c>
      <c r="O156" s="20">
        <v>167767305</v>
      </c>
      <c r="P156" s="20">
        <v>-33652811</v>
      </c>
      <c r="Q156" s="21">
        <v>11241273</v>
      </c>
      <c r="R156" s="21">
        <v>71563431</v>
      </c>
      <c r="S156" s="20">
        <v>49151893</v>
      </c>
      <c r="T156" s="20">
        <v>12202812</v>
      </c>
      <c r="U156" s="21">
        <v>15094057</v>
      </c>
      <c r="V156" s="21">
        <v>9822189</v>
      </c>
      <c r="W156" s="23">
        <v>37119058</v>
      </c>
    </row>
    <row r="157" spans="1:23" ht="13" x14ac:dyDescent="0.3">
      <c r="A157" s="17" t="s">
        <v>32</v>
      </c>
      <c r="B157" s="18" t="s">
        <v>292</v>
      </c>
      <c r="C157" s="19" t="s">
        <v>293</v>
      </c>
      <c r="D157" s="20">
        <v>2716201493</v>
      </c>
      <c r="E157" s="21">
        <v>2775741761</v>
      </c>
      <c r="F157" s="21">
        <v>2653335632</v>
      </c>
      <c r="G157" s="22">
        <f t="shared" si="21"/>
        <v>0.95590147083570864</v>
      </c>
      <c r="H157" s="20">
        <v>155077554</v>
      </c>
      <c r="I157" s="21">
        <v>234950425</v>
      </c>
      <c r="J157" s="21">
        <v>218974716</v>
      </c>
      <c r="K157" s="20">
        <v>609002695</v>
      </c>
      <c r="L157" s="20">
        <v>199368518</v>
      </c>
      <c r="M157" s="21">
        <v>191726652</v>
      </c>
      <c r="N157" s="21">
        <v>312228464</v>
      </c>
      <c r="O157" s="20">
        <v>703323634</v>
      </c>
      <c r="P157" s="20">
        <v>211674332</v>
      </c>
      <c r="Q157" s="21">
        <v>205789212</v>
      </c>
      <c r="R157" s="21">
        <v>284623060</v>
      </c>
      <c r="S157" s="20">
        <v>702086604</v>
      </c>
      <c r="T157" s="20">
        <v>210767323</v>
      </c>
      <c r="U157" s="21">
        <v>202466986</v>
      </c>
      <c r="V157" s="21">
        <v>225688390</v>
      </c>
      <c r="W157" s="23">
        <v>638922699</v>
      </c>
    </row>
    <row r="158" spans="1:23" ht="13" x14ac:dyDescent="0.3">
      <c r="A158" s="17" t="s">
        <v>32</v>
      </c>
      <c r="B158" s="18" t="s">
        <v>294</v>
      </c>
      <c r="C158" s="19" t="s">
        <v>295</v>
      </c>
      <c r="D158" s="20">
        <v>262111295</v>
      </c>
      <c r="E158" s="21">
        <v>264500477</v>
      </c>
      <c r="F158" s="21">
        <v>257325309</v>
      </c>
      <c r="G158" s="22">
        <f t="shared" si="21"/>
        <v>0.9728727596963842</v>
      </c>
      <c r="H158" s="20">
        <v>103585137</v>
      </c>
      <c r="I158" s="21">
        <v>4373249</v>
      </c>
      <c r="J158" s="21">
        <v>2837596</v>
      </c>
      <c r="K158" s="20">
        <v>110795982</v>
      </c>
      <c r="L158" s="20">
        <v>4417048</v>
      </c>
      <c r="M158" s="21">
        <v>2144212</v>
      </c>
      <c r="N158" s="21">
        <v>73101186</v>
      </c>
      <c r="O158" s="20">
        <v>79662446</v>
      </c>
      <c r="P158" s="20">
        <v>202235</v>
      </c>
      <c r="Q158" s="21">
        <v>1812677</v>
      </c>
      <c r="R158" s="21">
        <v>56185054</v>
      </c>
      <c r="S158" s="20">
        <v>58199966</v>
      </c>
      <c r="T158" s="20">
        <v>3062987</v>
      </c>
      <c r="U158" s="21">
        <v>3105795</v>
      </c>
      <c r="V158" s="21">
        <v>2498133</v>
      </c>
      <c r="W158" s="23">
        <v>8666915</v>
      </c>
    </row>
    <row r="159" spans="1:23" ht="13" x14ac:dyDescent="0.3">
      <c r="A159" s="17" t="s">
        <v>32</v>
      </c>
      <c r="B159" s="18" t="s">
        <v>296</v>
      </c>
      <c r="C159" s="19" t="s">
        <v>297</v>
      </c>
      <c r="D159" s="20">
        <v>172999983</v>
      </c>
      <c r="E159" s="21">
        <v>174054429</v>
      </c>
      <c r="F159" s="21">
        <v>173783668</v>
      </c>
      <c r="G159" s="22">
        <f t="shared" si="21"/>
        <v>0.99844438891009202</v>
      </c>
      <c r="H159" s="20">
        <v>29310271</v>
      </c>
      <c r="I159" s="21">
        <v>53837563</v>
      </c>
      <c r="J159" s="21">
        <v>2174993</v>
      </c>
      <c r="K159" s="20">
        <v>85322827</v>
      </c>
      <c r="L159" s="20">
        <v>5999579</v>
      </c>
      <c r="M159" s="21">
        <v>714181</v>
      </c>
      <c r="N159" s="21">
        <v>40829309</v>
      </c>
      <c r="O159" s="20">
        <v>47543069</v>
      </c>
      <c r="P159" s="20">
        <v>1156304</v>
      </c>
      <c r="Q159" s="21">
        <v>2306136</v>
      </c>
      <c r="R159" s="21">
        <v>30635023</v>
      </c>
      <c r="S159" s="20">
        <v>34097463</v>
      </c>
      <c r="T159" s="20">
        <v>1027211</v>
      </c>
      <c r="U159" s="21">
        <v>2053352</v>
      </c>
      <c r="V159" s="21">
        <v>3739746</v>
      </c>
      <c r="W159" s="23">
        <v>6820309</v>
      </c>
    </row>
    <row r="160" spans="1:23" ht="13" x14ac:dyDescent="0.3">
      <c r="A160" s="17" t="s">
        <v>47</v>
      </c>
      <c r="B160" s="18" t="s">
        <v>298</v>
      </c>
      <c r="C160" s="19" t="s">
        <v>299</v>
      </c>
      <c r="D160" s="20">
        <v>1601363894</v>
      </c>
      <c r="E160" s="21">
        <v>1645397351</v>
      </c>
      <c r="F160" s="21">
        <v>1625695471</v>
      </c>
      <c r="G160" s="22">
        <f t="shared" si="21"/>
        <v>0.98802606556524109</v>
      </c>
      <c r="H160" s="20">
        <v>380229544</v>
      </c>
      <c r="I160" s="21">
        <v>53061213</v>
      </c>
      <c r="J160" s="21">
        <v>59070241</v>
      </c>
      <c r="K160" s="20">
        <v>492360998</v>
      </c>
      <c r="L160" s="20">
        <v>81741753</v>
      </c>
      <c r="M160" s="21">
        <v>104289727</v>
      </c>
      <c r="N160" s="21">
        <v>347926102</v>
      </c>
      <c r="O160" s="20">
        <v>533957582</v>
      </c>
      <c r="P160" s="20">
        <v>60146580</v>
      </c>
      <c r="Q160" s="21">
        <v>83953014</v>
      </c>
      <c r="R160" s="21">
        <v>262934598</v>
      </c>
      <c r="S160" s="20">
        <v>407034192</v>
      </c>
      <c r="T160" s="20">
        <v>57080182</v>
      </c>
      <c r="U160" s="21">
        <v>89512655</v>
      </c>
      <c r="V160" s="21">
        <v>45749862</v>
      </c>
      <c r="W160" s="23">
        <v>192342699</v>
      </c>
    </row>
    <row r="161" spans="1:23" ht="14" x14ac:dyDescent="0.3">
      <c r="A161" s="24" t="s">
        <v>0</v>
      </c>
      <c r="B161" s="25" t="s">
        <v>300</v>
      </c>
      <c r="C161" s="26" t="s">
        <v>0</v>
      </c>
      <c r="D161" s="27">
        <f>SUM(D156:D160)</f>
        <v>5199777179</v>
      </c>
      <c r="E161" s="28">
        <f>SUM(E156:E160)</f>
        <v>5301844402</v>
      </c>
      <c r="F161" s="28">
        <f>SUM(F156:F160)</f>
        <v>5132713471</v>
      </c>
      <c r="G161" s="29">
        <f t="shared" si="21"/>
        <v>0.96809960493442637</v>
      </c>
      <c r="H161" s="27">
        <f t="shared" ref="H161:W161" si="31">SUM(H156:H160)</f>
        <v>779581992</v>
      </c>
      <c r="I161" s="28">
        <f t="shared" si="31"/>
        <v>391002378</v>
      </c>
      <c r="J161" s="28">
        <f t="shared" si="31"/>
        <v>295433267</v>
      </c>
      <c r="K161" s="27">
        <f t="shared" si="31"/>
        <v>1466017637</v>
      </c>
      <c r="L161" s="27">
        <f t="shared" si="31"/>
        <v>302109956</v>
      </c>
      <c r="M161" s="28">
        <f t="shared" si="31"/>
        <v>361940378</v>
      </c>
      <c r="N161" s="28">
        <f t="shared" si="31"/>
        <v>868203702</v>
      </c>
      <c r="O161" s="27">
        <f t="shared" si="31"/>
        <v>1532254036</v>
      </c>
      <c r="P161" s="27">
        <f t="shared" si="31"/>
        <v>239526640</v>
      </c>
      <c r="Q161" s="28">
        <f t="shared" si="31"/>
        <v>305102312</v>
      </c>
      <c r="R161" s="28">
        <f t="shared" si="31"/>
        <v>705941166</v>
      </c>
      <c r="S161" s="27">
        <f t="shared" si="31"/>
        <v>1250570118</v>
      </c>
      <c r="T161" s="27">
        <f t="shared" si="31"/>
        <v>284140515</v>
      </c>
      <c r="U161" s="28">
        <f t="shared" si="31"/>
        <v>312232845</v>
      </c>
      <c r="V161" s="28">
        <f t="shared" si="31"/>
        <v>287498320</v>
      </c>
      <c r="W161" s="30">
        <f t="shared" si="31"/>
        <v>883871680</v>
      </c>
    </row>
    <row r="162" spans="1:23" ht="13" x14ac:dyDescent="0.3">
      <c r="A162" s="17" t="s">
        <v>32</v>
      </c>
      <c r="B162" s="18" t="s">
        <v>301</v>
      </c>
      <c r="C162" s="19" t="s">
        <v>302</v>
      </c>
      <c r="D162" s="20">
        <v>503600700</v>
      </c>
      <c r="E162" s="21">
        <v>543720753</v>
      </c>
      <c r="F162" s="21">
        <v>511943065</v>
      </c>
      <c r="G162" s="22">
        <f t="shared" si="21"/>
        <v>0.94155513133411706</v>
      </c>
      <c r="H162" s="20">
        <v>107945775</v>
      </c>
      <c r="I162" s="21">
        <v>38371742</v>
      </c>
      <c r="J162" s="21">
        <v>34356154</v>
      </c>
      <c r="K162" s="20">
        <v>180673671</v>
      </c>
      <c r="L162" s="20">
        <v>31556551</v>
      </c>
      <c r="M162" s="21">
        <v>31292958</v>
      </c>
      <c r="N162" s="21">
        <v>59723757</v>
      </c>
      <c r="O162" s="20">
        <v>122573266</v>
      </c>
      <c r="P162" s="20">
        <v>29128913</v>
      </c>
      <c r="Q162" s="21">
        <v>27959163</v>
      </c>
      <c r="R162" s="21">
        <v>51055055</v>
      </c>
      <c r="S162" s="20">
        <v>108143131</v>
      </c>
      <c r="T162" s="20">
        <v>25143936</v>
      </c>
      <c r="U162" s="21">
        <v>36785854</v>
      </c>
      <c r="V162" s="21">
        <v>38623207</v>
      </c>
      <c r="W162" s="23">
        <v>100552997</v>
      </c>
    </row>
    <row r="163" spans="1:23" ht="13" x14ac:dyDescent="0.3">
      <c r="A163" s="17" t="s">
        <v>32</v>
      </c>
      <c r="B163" s="18" t="s">
        <v>303</v>
      </c>
      <c r="C163" s="19" t="s">
        <v>304</v>
      </c>
      <c r="D163" s="20">
        <v>251907473</v>
      </c>
      <c r="E163" s="21">
        <v>250940624</v>
      </c>
      <c r="F163" s="21">
        <v>247353932</v>
      </c>
      <c r="G163" s="22">
        <f t="shared" si="21"/>
        <v>0.98570700932026056</v>
      </c>
      <c r="H163" s="20">
        <v>72175099</v>
      </c>
      <c r="I163" s="21">
        <v>10477803</v>
      </c>
      <c r="J163" s="21">
        <v>8673126</v>
      </c>
      <c r="K163" s="20">
        <v>91326028</v>
      </c>
      <c r="L163" s="20">
        <v>8228536</v>
      </c>
      <c r="M163" s="21">
        <v>8720368</v>
      </c>
      <c r="N163" s="21">
        <v>56702139</v>
      </c>
      <c r="O163" s="20">
        <v>73651043</v>
      </c>
      <c r="P163" s="20">
        <v>8263549</v>
      </c>
      <c r="Q163" s="21">
        <v>7869045</v>
      </c>
      <c r="R163" s="21">
        <v>44310294</v>
      </c>
      <c r="S163" s="20">
        <v>60442888</v>
      </c>
      <c r="T163" s="20">
        <v>7800036</v>
      </c>
      <c r="U163" s="21">
        <v>8396755</v>
      </c>
      <c r="V163" s="21">
        <v>5737182</v>
      </c>
      <c r="W163" s="23">
        <v>21933973</v>
      </c>
    </row>
    <row r="164" spans="1:23" ht="13" x14ac:dyDescent="0.3">
      <c r="A164" s="17" t="s">
        <v>32</v>
      </c>
      <c r="B164" s="18" t="s">
        <v>305</v>
      </c>
      <c r="C164" s="19" t="s">
        <v>306</v>
      </c>
      <c r="D164" s="20">
        <v>297872180</v>
      </c>
      <c r="E164" s="21">
        <v>312669632</v>
      </c>
      <c r="F164" s="21">
        <v>311238038</v>
      </c>
      <c r="G164" s="22">
        <f t="shared" si="21"/>
        <v>0.99542138457501372</v>
      </c>
      <c r="H164" s="20">
        <v>121994348</v>
      </c>
      <c r="I164" s="21">
        <v>4246896</v>
      </c>
      <c r="J164" s="21">
        <v>3946591</v>
      </c>
      <c r="K164" s="20">
        <v>130187835</v>
      </c>
      <c r="L164" s="20">
        <v>3268128</v>
      </c>
      <c r="M164" s="21">
        <v>3581843</v>
      </c>
      <c r="N164" s="21">
        <v>91090816</v>
      </c>
      <c r="O164" s="20">
        <v>97940787</v>
      </c>
      <c r="P164" s="20">
        <v>2940367</v>
      </c>
      <c r="Q164" s="21">
        <v>3068863</v>
      </c>
      <c r="R164" s="21">
        <v>67624010</v>
      </c>
      <c r="S164" s="20">
        <v>73633240</v>
      </c>
      <c r="T164" s="20">
        <v>2817786</v>
      </c>
      <c r="U164" s="21">
        <v>3478187</v>
      </c>
      <c r="V164" s="21">
        <v>3180203</v>
      </c>
      <c r="W164" s="23">
        <v>9476176</v>
      </c>
    </row>
    <row r="165" spans="1:23" ht="13" x14ac:dyDescent="0.3">
      <c r="A165" s="17" t="s">
        <v>32</v>
      </c>
      <c r="B165" s="18" t="s">
        <v>307</v>
      </c>
      <c r="C165" s="19" t="s">
        <v>308</v>
      </c>
      <c r="D165" s="20">
        <v>259923078</v>
      </c>
      <c r="E165" s="21">
        <v>262115835</v>
      </c>
      <c r="F165" s="21">
        <v>262405986</v>
      </c>
      <c r="G165" s="22">
        <f t="shared" si="21"/>
        <v>1.0011069571588453</v>
      </c>
      <c r="H165" s="20">
        <v>78069925</v>
      </c>
      <c r="I165" s="21">
        <v>7645426</v>
      </c>
      <c r="J165" s="21">
        <v>7080564</v>
      </c>
      <c r="K165" s="20">
        <v>92795915</v>
      </c>
      <c r="L165" s="20">
        <v>7540775</v>
      </c>
      <c r="M165" s="21">
        <v>8762111</v>
      </c>
      <c r="N165" s="21">
        <v>65032808</v>
      </c>
      <c r="O165" s="20">
        <v>81335694</v>
      </c>
      <c r="P165" s="20">
        <v>7535861</v>
      </c>
      <c r="Q165" s="21">
        <v>5960232</v>
      </c>
      <c r="R165" s="21">
        <v>49714769</v>
      </c>
      <c r="S165" s="20">
        <v>63210862</v>
      </c>
      <c r="T165" s="20">
        <v>11128657</v>
      </c>
      <c r="U165" s="21">
        <v>6426534</v>
      </c>
      <c r="V165" s="21">
        <v>7508324</v>
      </c>
      <c r="W165" s="23">
        <v>25063515</v>
      </c>
    </row>
    <row r="166" spans="1:23" ht="13" x14ac:dyDescent="0.3">
      <c r="A166" s="17" t="s">
        <v>47</v>
      </c>
      <c r="B166" s="18" t="s">
        <v>309</v>
      </c>
      <c r="C166" s="19" t="s">
        <v>310</v>
      </c>
      <c r="D166" s="20">
        <v>638974696</v>
      </c>
      <c r="E166" s="21">
        <v>659051613</v>
      </c>
      <c r="F166" s="21">
        <v>640433491</v>
      </c>
      <c r="G166" s="22">
        <f t="shared" si="21"/>
        <v>0.9717501305925792</v>
      </c>
      <c r="H166" s="20">
        <v>214783861</v>
      </c>
      <c r="I166" s="21">
        <v>8690955</v>
      </c>
      <c r="J166" s="21">
        <v>10453915</v>
      </c>
      <c r="K166" s="20">
        <v>233928731</v>
      </c>
      <c r="L166" s="20">
        <v>20881770</v>
      </c>
      <c r="M166" s="21">
        <v>13144644</v>
      </c>
      <c r="N166" s="21">
        <v>172131164</v>
      </c>
      <c r="O166" s="20">
        <v>206157578</v>
      </c>
      <c r="P166" s="20">
        <v>22851865</v>
      </c>
      <c r="Q166" s="21">
        <v>10109805</v>
      </c>
      <c r="R166" s="21">
        <v>130250226</v>
      </c>
      <c r="S166" s="20">
        <v>163211896</v>
      </c>
      <c r="T166" s="20">
        <v>12292816</v>
      </c>
      <c r="U166" s="21">
        <v>14375896</v>
      </c>
      <c r="V166" s="21">
        <v>10466574</v>
      </c>
      <c r="W166" s="23">
        <v>37135286</v>
      </c>
    </row>
    <row r="167" spans="1:23" ht="14" x14ac:dyDescent="0.3">
      <c r="A167" s="24" t="s">
        <v>0</v>
      </c>
      <c r="B167" s="25" t="s">
        <v>311</v>
      </c>
      <c r="C167" s="26" t="s">
        <v>0</v>
      </c>
      <c r="D167" s="27">
        <f>SUM(D162:D166)</f>
        <v>1952278127</v>
      </c>
      <c r="E167" s="28">
        <f>SUM(E162:E166)</f>
        <v>2028498457</v>
      </c>
      <c r="F167" s="28">
        <f>SUM(F162:F166)</f>
        <v>1973374512</v>
      </c>
      <c r="G167" s="29">
        <f t="shared" ref="G167:G200" si="32">IF(($E167     =0),0,($F167     /$E167     ))</f>
        <v>0.97282524676823057</v>
      </c>
      <c r="H167" s="27">
        <f t="shared" ref="H167:W167" si="33">SUM(H162:H166)</f>
        <v>594969008</v>
      </c>
      <c r="I167" s="28">
        <f t="shared" si="33"/>
        <v>69432822</v>
      </c>
      <c r="J167" s="28">
        <f t="shared" si="33"/>
        <v>64510350</v>
      </c>
      <c r="K167" s="27">
        <f t="shared" si="33"/>
        <v>728912180</v>
      </c>
      <c r="L167" s="27">
        <f t="shared" si="33"/>
        <v>71475760</v>
      </c>
      <c r="M167" s="28">
        <f t="shared" si="33"/>
        <v>65501924</v>
      </c>
      <c r="N167" s="28">
        <f t="shared" si="33"/>
        <v>444680684</v>
      </c>
      <c r="O167" s="27">
        <f t="shared" si="33"/>
        <v>581658368</v>
      </c>
      <c r="P167" s="27">
        <f t="shared" si="33"/>
        <v>70720555</v>
      </c>
      <c r="Q167" s="28">
        <f t="shared" si="33"/>
        <v>54967108</v>
      </c>
      <c r="R167" s="28">
        <f t="shared" si="33"/>
        <v>342954354</v>
      </c>
      <c r="S167" s="27">
        <f t="shared" si="33"/>
        <v>468642017</v>
      </c>
      <c r="T167" s="27">
        <f t="shared" si="33"/>
        <v>59183231</v>
      </c>
      <c r="U167" s="28">
        <f t="shared" si="33"/>
        <v>69463226</v>
      </c>
      <c r="V167" s="28">
        <f t="shared" si="33"/>
        <v>65515490</v>
      </c>
      <c r="W167" s="30">
        <f t="shared" si="33"/>
        <v>194161947</v>
      </c>
    </row>
    <row r="168" spans="1:23" ht="14" x14ac:dyDescent="0.3">
      <c r="A168" s="24" t="s">
        <v>0</v>
      </c>
      <c r="B168" s="25" t="s">
        <v>312</v>
      </c>
      <c r="C168" s="26" t="s">
        <v>0</v>
      </c>
      <c r="D168" s="27">
        <f>SUM(D103,D105:D109,D111:D118,D120:D123,D125:D129,D131:D134,D136:D141,D143:D147,D149:D154,D156:D160,D162:D166)</f>
        <v>100075630680</v>
      </c>
      <c r="E168" s="28">
        <f>SUM(E103,E105:E109,E111:E118,E120:E123,E125:E129,E131:E134,E136:E141,E143:E147,E149:E154,E156:E160,E162:E166)</f>
        <v>100695560714</v>
      </c>
      <c r="F168" s="28">
        <f>SUM(F103,F105:F109,F111:F118,F120:F123,F125:F129,F131:F134,F136:F141,F143:F147,F149:F154,F156:F160,F162:F166)</f>
        <v>99307052949</v>
      </c>
      <c r="G168" s="29">
        <f t="shared" si="32"/>
        <v>0.98621083436891821</v>
      </c>
      <c r="H168" s="27">
        <f t="shared" ref="H168:W168" si="34">SUM(H103,H105:H109,H111:H118,H120:H123,H125:H129,H131:H134,H136:H141,H143:H147,H149:H154,H156:H160,H162:H166)</f>
        <v>14517552875</v>
      </c>
      <c r="I168" s="28">
        <f t="shared" si="34"/>
        <v>7910125489</v>
      </c>
      <c r="J168" s="28">
        <f t="shared" si="34"/>
        <v>6609690527</v>
      </c>
      <c r="K168" s="27">
        <f t="shared" si="34"/>
        <v>29037368891</v>
      </c>
      <c r="L168" s="27">
        <f t="shared" si="34"/>
        <v>6390129494</v>
      </c>
      <c r="M168" s="28">
        <f t="shared" si="34"/>
        <v>6296893046</v>
      </c>
      <c r="N168" s="28">
        <f t="shared" si="34"/>
        <v>14114834116</v>
      </c>
      <c r="O168" s="27">
        <f t="shared" si="34"/>
        <v>26801856656</v>
      </c>
      <c r="P168" s="27">
        <f t="shared" si="34"/>
        <v>6893547065</v>
      </c>
      <c r="Q168" s="28">
        <f t="shared" si="34"/>
        <v>6369679477</v>
      </c>
      <c r="R168" s="28">
        <f t="shared" si="34"/>
        <v>11468957105</v>
      </c>
      <c r="S168" s="27">
        <f t="shared" si="34"/>
        <v>24732183647</v>
      </c>
      <c r="T168" s="27">
        <f t="shared" si="34"/>
        <v>6372336319</v>
      </c>
      <c r="U168" s="28">
        <f t="shared" si="34"/>
        <v>5957663227</v>
      </c>
      <c r="V168" s="28">
        <f t="shared" si="34"/>
        <v>6405644209</v>
      </c>
      <c r="W168" s="30">
        <f t="shared" si="34"/>
        <v>18735643755</v>
      </c>
    </row>
    <row r="169" spans="1:23" ht="14.5" customHeight="1" x14ac:dyDescent="0.3">
      <c r="A169" s="13"/>
      <c r="B169" s="14" t="s">
        <v>24</v>
      </c>
      <c r="D169" s="31"/>
      <c r="E169" s="32"/>
      <c r="F169" s="32"/>
      <c r="G169" s="33"/>
      <c r="H169" s="31"/>
      <c r="I169" s="32"/>
      <c r="J169" s="32"/>
      <c r="K169" s="31"/>
      <c r="L169" s="31"/>
      <c r="M169" s="32"/>
      <c r="N169" s="32"/>
      <c r="O169" s="31"/>
      <c r="P169" s="31"/>
      <c r="Q169" s="32"/>
      <c r="R169" s="32"/>
      <c r="S169" s="31"/>
      <c r="T169" s="31"/>
      <c r="U169" s="32"/>
      <c r="V169" s="32"/>
      <c r="W169" s="34"/>
    </row>
    <row r="170" spans="1:23" ht="14.5" customHeight="1" x14ac:dyDescent="0.3">
      <c r="A170" s="16" t="s">
        <v>0</v>
      </c>
      <c r="B170" s="14" t="s">
        <v>313</v>
      </c>
      <c r="D170" s="31"/>
      <c r="E170" s="32"/>
      <c r="F170" s="32"/>
      <c r="G170" s="33"/>
      <c r="H170" s="31"/>
      <c r="I170" s="32"/>
      <c r="J170" s="32"/>
      <c r="K170" s="31"/>
      <c r="L170" s="31"/>
      <c r="M170" s="32"/>
      <c r="N170" s="32"/>
      <c r="O170" s="31"/>
      <c r="P170" s="31"/>
      <c r="Q170" s="32"/>
      <c r="R170" s="32"/>
      <c r="S170" s="31"/>
      <c r="T170" s="31"/>
      <c r="U170" s="32"/>
      <c r="V170" s="32"/>
      <c r="W170" s="34"/>
    </row>
    <row r="171" spans="1:23" ht="13" x14ac:dyDescent="0.3">
      <c r="A171" s="17" t="s">
        <v>32</v>
      </c>
      <c r="B171" s="18" t="s">
        <v>314</v>
      </c>
      <c r="C171" s="19" t="s">
        <v>315</v>
      </c>
      <c r="D171" s="20">
        <v>576941089</v>
      </c>
      <c r="E171" s="21">
        <v>572626088</v>
      </c>
      <c r="F171" s="21">
        <v>648276468</v>
      </c>
      <c r="G171" s="22">
        <f t="shared" ref="G171:G203" si="35">IF(($E171     =0),0,($F171     /$E171     ))</f>
        <v>1.1321113054143632</v>
      </c>
      <c r="H171" s="20">
        <v>181420723</v>
      </c>
      <c r="I171" s="21">
        <v>17754210</v>
      </c>
      <c r="J171" s="21">
        <v>20293850</v>
      </c>
      <c r="K171" s="20">
        <v>219468783</v>
      </c>
      <c r="L171" s="20">
        <v>18570603</v>
      </c>
      <c r="M171" s="21">
        <v>18155973</v>
      </c>
      <c r="N171" s="21">
        <v>150297790</v>
      </c>
      <c r="O171" s="20">
        <v>187024366</v>
      </c>
      <c r="P171" s="20">
        <v>18478040</v>
      </c>
      <c r="Q171" s="21">
        <v>49348808</v>
      </c>
      <c r="R171" s="21">
        <v>117745148</v>
      </c>
      <c r="S171" s="20">
        <v>185571996</v>
      </c>
      <c r="T171" s="20">
        <v>18410978</v>
      </c>
      <c r="U171" s="21">
        <v>18143241</v>
      </c>
      <c r="V171" s="21">
        <v>19657104</v>
      </c>
      <c r="W171" s="23">
        <v>56211323</v>
      </c>
    </row>
    <row r="172" spans="1:23" ht="13" x14ac:dyDescent="0.3">
      <c r="A172" s="17" t="s">
        <v>32</v>
      </c>
      <c r="B172" s="18" t="s">
        <v>316</v>
      </c>
      <c r="C172" s="19" t="s">
        <v>317</v>
      </c>
      <c r="D172" s="20">
        <v>522367147</v>
      </c>
      <c r="E172" s="21">
        <v>526141313</v>
      </c>
      <c r="F172" s="21">
        <v>520420002</v>
      </c>
      <c r="G172" s="22">
        <f t="shared" si="35"/>
        <v>0.98912590427963598</v>
      </c>
      <c r="H172" s="20">
        <v>168508116</v>
      </c>
      <c r="I172" s="21">
        <v>10145558</v>
      </c>
      <c r="J172" s="21">
        <v>21124689</v>
      </c>
      <c r="K172" s="20">
        <v>199778363</v>
      </c>
      <c r="L172" s="20">
        <v>5972161</v>
      </c>
      <c r="M172" s="21">
        <v>17824918</v>
      </c>
      <c r="N172" s="21">
        <v>134360528</v>
      </c>
      <c r="O172" s="20">
        <v>158157607</v>
      </c>
      <c r="P172" s="20">
        <v>7617493</v>
      </c>
      <c r="Q172" s="21">
        <v>4918756</v>
      </c>
      <c r="R172" s="21">
        <v>105225540</v>
      </c>
      <c r="S172" s="20">
        <v>117761789</v>
      </c>
      <c r="T172" s="20">
        <v>48045561</v>
      </c>
      <c r="U172" s="21">
        <v>-29719624</v>
      </c>
      <c r="V172" s="21">
        <v>26396306</v>
      </c>
      <c r="W172" s="23">
        <v>44722243</v>
      </c>
    </row>
    <row r="173" spans="1:23" ht="13" x14ac:dyDescent="0.3">
      <c r="A173" s="17" t="s">
        <v>32</v>
      </c>
      <c r="B173" s="18" t="s">
        <v>318</v>
      </c>
      <c r="C173" s="19" t="s">
        <v>319</v>
      </c>
      <c r="D173" s="20">
        <v>1858312665</v>
      </c>
      <c r="E173" s="21">
        <v>2019238416</v>
      </c>
      <c r="F173" s="21">
        <v>1960050461</v>
      </c>
      <c r="G173" s="22">
        <f t="shared" si="35"/>
        <v>0.97068798090854069</v>
      </c>
      <c r="H173" s="20">
        <v>344622069</v>
      </c>
      <c r="I173" s="21">
        <v>125894041</v>
      </c>
      <c r="J173" s="21">
        <v>137214339</v>
      </c>
      <c r="K173" s="20">
        <v>607730449</v>
      </c>
      <c r="L173" s="20">
        <v>103932545</v>
      </c>
      <c r="M173" s="21">
        <v>110972848</v>
      </c>
      <c r="N173" s="21">
        <v>289591577</v>
      </c>
      <c r="O173" s="20">
        <v>504496970</v>
      </c>
      <c r="P173" s="20">
        <v>100763603</v>
      </c>
      <c r="Q173" s="21">
        <v>107972910</v>
      </c>
      <c r="R173" s="21">
        <v>307800132</v>
      </c>
      <c r="S173" s="20">
        <v>516536645</v>
      </c>
      <c r="T173" s="20">
        <v>106276457</v>
      </c>
      <c r="U173" s="21">
        <v>111781559</v>
      </c>
      <c r="V173" s="21">
        <v>113228381</v>
      </c>
      <c r="W173" s="23">
        <v>331286397</v>
      </c>
    </row>
    <row r="174" spans="1:23" ht="13" x14ac:dyDescent="0.3">
      <c r="A174" s="17" t="s">
        <v>32</v>
      </c>
      <c r="B174" s="18" t="s">
        <v>320</v>
      </c>
      <c r="C174" s="19" t="s">
        <v>321</v>
      </c>
      <c r="D174" s="20">
        <v>729303421</v>
      </c>
      <c r="E174" s="21">
        <v>738426561</v>
      </c>
      <c r="F174" s="21">
        <v>660984060</v>
      </c>
      <c r="G174" s="22">
        <f t="shared" si="35"/>
        <v>0.89512497912436273</v>
      </c>
      <c r="H174" s="20">
        <v>126186389</v>
      </c>
      <c r="I174" s="21">
        <v>33617481</v>
      </c>
      <c r="J174" s="21">
        <v>39786082</v>
      </c>
      <c r="K174" s="20">
        <v>199589952</v>
      </c>
      <c r="L174" s="20">
        <v>38129005</v>
      </c>
      <c r="M174" s="21">
        <v>33400985</v>
      </c>
      <c r="N174" s="21">
        <v>109709024</v>
      </c>
      <c r="O174" s="20">
        <v>181239014</v>
      </c>
      <c r="P174" s="20">
        <v>36934727</v>
      </c>
      <c r="Q174" s="21">
        <v>35559351</v>
      </c>
      <c r="R174" s="21">
        <v>87316538</v>
      </c>
      <c r="S174" s="20">
        <v>159810616</v>
      </c>
      <c r="T174" s="20">
        <v>35627462</v>
      </c>
      <c r="U174" s="21">
        <v>43951412</v>
      </c>
      <c r="V174" s="21">
        <v>40765604</v>
      </c>
      <c r="W174" s="23">
        <v>120344478</v>
      </c>
    </row>
    <row r="175" spans="1:23" ht="13" x14ac:dyDescent="0.3">
      <c r="A175" s="17" t="s">
        <v>32</v>
      </c>
      <c r="B175" s="18" t="s">
        <v>322</v>
      </c>
      <c r="C175" s="19" t="s">
        <v>323</v>
      </c>
      <c r="D175" s="20">
        <v>399597032</v>
      </c>
      <c r="E175" s="21">
        <v>433326795</v>
      </c>
      <c r="F175" s="21">
        <v>431323046</v>
      </c>
      <c r="G175" s="22">
        <f t="shared" si="35"/>
        <v>0.99537589407550942</v>
      </c>
      <c r="H175" s="20">
        <v>91111915</v>
      </c>
      <c r="I175" s="21">
        <v>19013924</v>
      </c>
      <c r="J175" s="21">
        <v>19571991</v>
      </c>
      <c r="K175" s="20">
        <v>129697830</v>
      </c>
      <c r="L175" s="20">
        <v>21990632</v>
      </c>
      <c r="M175" s="21">
        <v>21866255</v>
      </c>
      <c r="N175" s="21">
        <v>21025832</v>
      </c>
      <c r="O175" s="20">
        <v>64882719</v>
      </c>
      <c r="P175" s="20">
        <v>79506623</v>
      </c>
      <c r="Q175" s="21">
        <v>23747449</v>
      </c>
      <c r="R175" s="21">
        <v>64771345</v>
      </c>
      <c r="S175" s="20">
        <v>168025417</v>
      </c>
      <c r="T175" s="20">
        <v>22050709</v>
      </c>
      <c r="U175" s="21">
        <v>22469626</v>
      </c>
      <c r="V175" s="21">
        <v>24196745</v>
      </c>
      <c r="W175" s="23">
        <v>68717080</v>
      </c>
    </row>
    <row r="176" spans="1:23" ht="13" x14ac:dyDescent="0.3">
      <c r="A176" s="17" t="s">
        <v>47</v>
      </c>
      <c r="B176" s="18" t="s">
        <v>324</v>
      </c>
      <c r="C176" s="19" t="s">
        <v>325</v>
      </c>
      <c r="D176" s="20">
        <v>1753543656</v>
      </c>
      <c r="E176" s="21">
        <v>1815711146</v>
      </c>
      <c r="F176" s="21">
        <v>1664504730</v>
      </c>
      <c r="G176" s="22">
        <f t="shared" si="35"/>
        <v>0.91672330902792176</v>
      </c>
      <c r="H176" s="20">
        <v>532463599</v>
      </c>
      <c r="I176" s="21">
        <v>27572644</v>
      </c>
      <c r="J176" s="21">
        <v>28409995</v>
      </c>
      <c r="K176" s="20">
        <v>588446238</v>
      </c>
      <c r="L176" s="20">
        <v>21957663</v>
      </c>
      <c r="M176" s="21">
        <v>25161994</v>
      </c>
      <c r="N176" s="21">
        <v>437114732</v>
      </c>
      <c r="O176" s="20">
        <v>484234389</v>
      </c>
      <c r="P176" s="20">
        <v>34493688</v>
      </c>
      <c r="Q176" s="21">
        <v>26486638</v>
      </c>
      <c r="R176" s="21">
        <v>330811940</v>
      </c>
      <c r="S176" s="20">
        <v>391792266</v>
      </c>
      <c r="T176" s="20">
        <v>121808140</v>
      </c>
      <c r="U176" s="21">
        <v>21234747</v>
      </c>
      <c r="V176" s="21">
        <v>56988950</v>
      </c>
      <c r="W176" s="23">
        <v>200031837</v>
      </c>
    </row>
    <row r="177" spans="1:23" ht="14" x14ac:dyDescent="0.3">
      <c r="A177" s="24" t="s">
        <v>0</v>
      </c>
      <c r="B177" s="25" t="s">
        <v>326</v>
      </c>
      <c r="C177" s="26" t="s">
        <v>0</v>
      </c>
      <c r="D177" s="27">
        <f>SUM(D171:D176)</f>
        <v>5840065010</v>
      </c>
      <c r="E177" s="28">
        <f>SUM(E171:E176)</f>
        <v>6105470319</v>
      </c>
      <c r="F177" s="28">
        <f>SUM(F171:F176)</f>
        <v>5885558767</v>
      </c>
      <c r="G177" s="29">
        <f t="shared" si="35"/>
        <v>0.96398122658697671</v>
      </c>
      <c r="H177" s="27">
        <f t="shared" ref="H177:W177" si="36">SUM(H171:H176)</f>
        <v>1444312811</v>
      </c>
      <c r="I177" s="28">
        <f t="shared" si="36"/>
        <v>233997858</v>
      </c>
      <c r="J177" s="28">
        <f t="shared" si="36"/>
        <v>266400946</v>
      </c>
      <c r="K177" s="27">
        <f t="shared" si="36"/>
        <v>1944711615</v>
      </c>
      <c r="L177" s="27">
        <f t="shared" si="36"/>
        <v>210552609</v>
      </c>
      <c r="M177" s="28">
        <f t="shared" si="36"/>
        <v>227382973</v>
      </c>
      <c r="N177" s="28">
        <f t="shared" si="36"/>
        <v>1142099483</v>
      </c>
      <c r="O177" s="27">
        <f t="shared" si="36"/>
        <v>1580035065</v>
      </c>
      <c r="P177" s="27">
        <f t="shared" si="36"/>
        <v>277794174</v>
      </c>
      <c r="Q177" s="28">
        <f t="shared" si="36"/>
        <v>248033912</v>
      </c>
      <c r="R177" s="28">
        <f t="shared" si="36"/>
        <v>1013670643</v>
      </c>
      <c r="S177" s="27">
        <f t="shared" si="36"/>
        <v>1539498729</v>
      </c>
      <c r="T177" s="27">
        <f t="shared" si="36"/>
        <v>352219307</v>
      </c>
      <c r="U177" s="28">
        <f t="shared" si="36"/>
        <v>187860961</v>
      </c>
      <c r="V177" s="28">
        <f t="shared" si="36"/>
        <v>281233090</v>
      </c>
      <c r="W177" s="30">
        <f t="shared" si="36"/>
        <v>821313358</v>
      </c>
    </row>
    <row r="178" spans="1:23" ht="13" x14ac:dyDescent="0.3">
      <c r="A178" s="17" t="s">
        <v>32</v>
      </c>
      <c r="B178" s="18" t="s">
        <v>327</v>
      </c>
      <c r="C178" s="19" t="s">
        <v>328</v>
      </c>
      <c r="D178" s="20">
        <v>585609553</v>
      </c>
      <c r="E178" s="21">
        <v>680137850</v>
      </c>
      <c r="F178" s="21">
        <v>523968762</v>
      </c>
      <c r="G178" s="22">
        <f t="shared" si="35"/>
        <v>0.77038612393061201</v>
      </c>
      <c r="H178" s="20">
        <v>118013551</v>
      </c>
      <c r="I178" s="21">
        <v>33678634</v>
      </c>
      <c r="J178" s="21">
        <v>25800295</v>
      </c>
      <c r="K178" s="20">
        <v>177492480</v>
      </c>
      <c r="L178" s="20">
        <v>27277714</v>
      </c>
      <c r="M178" s="21">
        <v>24448332</v>
      </c>
      <c r="N178" s="21">
        <v>101044171</v>
      </c>
      <c r="O178" s="20">
        <v>152770217</v>
      </c>
      <c r="P178" s="20">
        <v>29874028</v>
      </c>
      <c r="Q178" s="21">
        <v>23081593</v>
      </c>
      <c r="R178" s="21">
        <v>72118790</v>
      </c>
      <c r="S178" s="20">
        <v>125074411</v>
      </c>
      <c r="T178" s="20">
        <v>30878108</v>
      </c>
      <c r="U178" s="21">
        <v>19284836</v>
      </c>
      <c r="V178" s="21">
        <v>18468710</v>
      </c>
      <c r="W178" s="23">
        <v>68631654</v>
      </c>
    </row>
    <row r="179" spans="1:23" ht="13" x14ac:dyDescent="0.3">
      <c r="A179" s="17" t="s">
        <v>32</v>
      </c>
      <c r="B179" s="18" t="s">
        <v>329</v>
      </c>
      <c r="C179" s="19" t="s">
        <v>330</v>
      </c>
      <c r="D179" s="20">
        <v>1008933954</v>
      </c>
      <c r="E179" s="21">
        <v>983624305</v>
      </c>
      <c r="F179" s="21">
        <v>928311142</v>
      </c>
      <c r="G179" s="22">
        <f t="shared" si="35"/>
        <v>0.94376596560411341</v>
      </c>
      <c r="H179" s="20">
        <v>281648920</v>
      </c>
      <c r="I179" s="21">
        <v>22054153</v>
      </c>
      <c r="J179" s="21">
        <v>23361686</v>
      </c>
      <c r="K179" s="20">
        <v>327064759</v>
      </c>
      <c r="L179" s="20">
        <v>26286045</v>
      </c>
      <c r="M179" s="21">
        <v>33853978</v>
      </c>
      <c r="N179" s="21">
        <v>232873615</v>
      </c>
      <c r="O179" s="20">
        <v>293013638</v>
      </c>
      <c r="P179" s="20">
        <v>24718954</v>
      </c>
      <c r="Q179" s="21">
        <v>26786429</v>
      </c>
      <c r="R179" s="21">
        <v>179658550</v>
      </c>
      <c r="S179" s="20">
        <v>231163933</v>
      </c>
      <c r="T179" s="20">
        <v>26556586</v>
      </c>
      <c r="U179" s="21">
        <v>26085495</v>
      </c>
      <c r="V179" s="21">
        <v>24426731</v>
      </c>
      <c r="W179" s="23">
        <v>77068812</v>
      </c>
    </row>
    <row r="180" spans="1:23" ht="13" x14ac:dyDescent="0.3">
      <c r="A180" s="17" t="s">
        <v>32</v>
      </c>
      <c r="B180" s="18" t="s">
        <v>331</v>
      </c>
      <c r="C180" s="19" t="s">
        <v>332</v>
      </c>
      <c r="D180" s="20">
        <v>1248344732</v>
      </c>
      <c r="E180" s="21">
        <v>1464768546</v>
      </c>
      <c r="F180" s="21">
        <v>1223133146</v>
      </c>
      <c r="G180" s="22">
        <f t="shared" si="35"/>
        <v>0.83503509775666629</v>
      </c>
      <c r="H180" s="20">
        <v>267215980</v>
      </c>
      <c r="I180" s="21">
        <v>61510779</v>
      </c>
      <c r="J180" s="21">
        <v>60967690</v>
      </c>
      <c r="K180" s="20">
        <v>389694449</v>
      </c>
      <c r="L180" s="20">
        <v>27199300</v>
      </c>
      <c r="M180" s="21">
        <v>64174954</v>
      </c>
      <c r="N180" s="21">
        <v>234490443</v>
      </c>
      <c r="O180" s="20">
        <v>325864697</v>
      </c>
      <c r="P180" s="20">
        <v>71134439</v>
      </c>
      <c r="Q180" s="21">
        <v>148150728</v>
      </c>
      <c r="R180" s="21">
        <v>105991878</v>
      </c>
      <c r="S180" s="20">
        <v>325277045</v>
      </c>
      <c r="T180" s="20">
        <v>58598725</v>
      </c>
      <c r="U180" s="21">
        <v>46308043</v>
      </c>
      <c r="V180" s="21">
        <v>77390187</v>
      </c>
      <c r="W180" s="23">
        <v>182296955</v>
      </c>
    </row>
    <row r="181" spans="1:23" ht="13" x14ac:dyDescent="0.3">
      <c r="A181" s="17" t="s">
        <v>32</v>
      </c>
      <c r="B181" s="18" t="s">
        <v>333</v>
      </c>
      <c r="C181" s="19" t="s">
        <v>334</v>
      </c>
      <c r="D181" s="20">
        <v>619224183</v>
      </c>
      <c r="E181" s="21">
        <v>630620315</v>
      </c>
      <c r="F181" s="21">
        <v>603675337</v>
      </c>
      <c r="G181" s="22">
        <f t="shared" si="35"/>
        <v>0.95727226453210601</v>
      </c>
      <c r="H181" s="20">
        <v>219111784</v>
      </c>
      <c r="I181" s="21">
        <v>-15205300</v>
      </c>
      <c r="J181" s="21">
        <v>7490693</v>
      </c>
      <c r="K181" s="20">
        <v>211397177</v>
      </c>
      <c r="L181" s="20">
        <v>8753246</v>
      </c>
      <c r="M181" s="21">
        <v>-1258140</v>
      </c>
      <c r="N181" s="21">
        <v>181585849</v>
      </c>
      <c r="O181" s="20">
        <v>189080955</v>
      </c>
      <c r="P181" s="20">
        <v>8403829</v>
      </c>
      <c r="Q181" s="21">
        <v>-12263920</v>
      </c>
      <c r="R181" s="21">
        <v>181530012</v>
      </c>
      <c r="S181" s="20">
        <v>177669921</v>
      </c>
      <c r="T181" s="20">
        <v>7142290</v>
      </c>
      <c r="U181" s="21">
        <v>11076537</v>
      </c>
      <c r="V181" s="21">
        <v>7308457</v>
      </c>
      <c r="W181" s="23">
        <v>25527284</v>
      </c>
    </row>
    <row r="182" spans="1:23" ht="13" x14ac:dyDescent="0.3">
      <c r="A182" s="17" t="s">
        <v>47</v>
      </c>
      <c r="B182" s="18" t="s">
        <v>335</v>
      </c>
      <c r="C182" s="19" t="s">
        <v>336</v>
      </c>
      <c r="D182" s="20">
        <v>2110838385</v>
      </c>
      <c r="E182" s="21">
        <v>2414437066</v>
      </c>
      <c r="F182" s="21">
        <v>2024409122</v>
      </c>
      <c r="G182" s="22">
        <f t="shared" si="35"/>
        <v>0.83846009097012431</v>
      </c>
      <c r="H182" s="20">
        <v>619447540</v>
      </c>
      <c r="I182" s="21">
        <v>37205598</v>
      </c>
      <c r="J182" s="21">
        <v>60031994</v>
      </c>
      <c r="K182" s="20">
        <v>716685132</v>
      </c>
      <c r="L182" s="20">
        <v>49143006</v>
      </c>
      <c r="M182" s="21">
        <v>44720336</v>
      </c>
      <c r="N182" s="21">
        <v>527819892</v>
      </c>
      <c r="O182" s="20">
        <v>621683234</v>
      </c>
      <c r="P182" s="20">
        <v>61855319</v>
      </c>
      <c r="Q182" s="21">
        <v>64401637</v>
      </c>
      <c r="R182" s="21">
        <v>424724412</v>
      </c>
      <c r="S182" s="20">
        <v>550981368</v>
      </c>
      <c r="T182" s="20">
        <v>72296092</v>
      </c>
      <c r="U182" s="21">
        <v>47030905</v>
      </c>
      <c r="V182" s="21">
        <v>15732391</v>
      </c>
      <c r="W182" s="23">
        <v>135059388</v>
      </c>
    </row>
    <row r="183" spans="1:23" ht="14" x14ac:dyDescent="0.3">
      <c r="A183" s="24" t="s">
        <v>0</v>
      </c>
      <c r="B183" s="25" t="s">
        <v>337</v>
      </c>
      <c r="C183" s="26" t="s">
        <v>0</v>
      </c>
      <c r="D183" s="27">
        <f>SUM(D178:D182)</f>
        <v>5572950807</v>
      </c>
      <c r="E183" s="28">
        <f>SUM(E178:E182)</f>
        <v>6173588082</v>
      </c>
      <c r="F183" s="28">
        <f>SUM(F178:F182)</f>
        <v>5303497509</v>
      </c>
      <c r="G183" s="29">
        <f t="shared" si="35"/>
        <v>0.85906241857358823</v>
      </c>
      <c r="H183" s="27">
        <f t="shared" ref="H183:W183" si="37">SUM(H178:H182)</f>
        <v>1505437775</v>
      </c>
      <c r="I183" s="28">
        <f t="shared" si="37"/>
        <v>139243864</v>
      </c>
      <c r="J183" s="28">
        <f t="shared" si="37"/>
        <v>177652358</v>
      </c>
      <c r="K183" s="27">
        <f t="shared" si="37"/>
        <v>1822333997</v>
      </c>
      <c r="L183" s="27">
        <f t="shared" si="37"/>
        <v>138659311</v>
      </c>
      <c r="M183" s="28">
        <f t="shared" si="37"/>
        <v>165939460</v>
      </c>
      <c r="N183" s="28">
        <f t="shared" si="37"/>
        <v>1277813970</v>
      </c>
      <c r="O183" s="27">
        <f t="shared" si="37"/>
        <v>1582412741</v>
      </c>
      <c r="P183" s="27">
        <f t="shared" si="37"/>
        <v>195986569</v>
      </c>
      <c r="Q183" s="28">
        <f t="shared" si="37"/>
        <v>250156467</v>
      </c>
      <c r="R183" s="28">
        <f t="shared" si="37"/>
        <v>964023642</v>
      </c>
      <c r="S183" s="27">
        <f t="shared" si="37"/>
        <v>1410166678</v>
      </c>
      <c r="T183" s="27">
        <f t="shared" si="37"/>
        <v>195471801</v>
      </c>
      <c r="U183" s="28">
        <f t="shared" si="37"/>
        <v>149785816</v>
      </c>
      <c r="V183" s="28">
        <f t="shared" si="37"/>
        <v>143326476</v>
      </c>
      <c r="W183" s="30">
        <f t="shared" si="37"/>
        <v>488584093</v>
      </c>
    </row>
    <row r="184" spans="1:23" ht="13" x14ac:dyDescent="0.3">
      <c r="A184" s="17" t="s">
        <v>32</v>
      </c>
      <c r="B184" s="18" t="s">
        <v>338</v>
      </c>
      <c r="C184" s="19" t="s">
        <v>339</v>
      </c>
      <c r="D184" s="20">
        <v>366106239</v>
      </c>
      <c r="E184" s="21">
        <v>407075529</v>
      </c>
      <c r="F184" s="21">
        <v>329932287</v>
      </c>
      <c r="G184" s="22">
        <f t="shared" si="35"/>
        <v>0.81049403242315754</v>
      </c>
      <c r="H184" s="20">
        <v>2652841</v>
      </c>
      <c r="I184" s="21">
        <v>108317950</v>
      </c>
      <c r="J184" s="21">
        <v>9464289</v>
      </c>
      <c r="K184" s="20">
        <v>120435080</v>
      </c>
      <c r="L184" s="20">
        <v>5405159</v>
      </c>
      <c r="M184" s="21">
        <v>9470106</v>
      </c>
      <c r="N184" s="21">
        <v>87853475</v>
      </c>
      <c r="O184" s="20">
        <v>102728740</v>
      </c>
      <c r="P184" s="20">
        <v>8764749</v>
      </c>
      <c r="Q184" s="21">
        <v>10867500</v>
      </c>
      <c r="R184" s="21">
        <v>66339501</v>
      </c>
      <c r="S184" s="20">
        <v>85971750</v>
      </c>
      <c r="T184" s="20">
        <v>4824070</v>
      </c>
      <c r="U184" s="21">
        <v>7602131</v>
      </c>
      <c r="V184" s="21">
        <v>8370516</v>
      </c>
      <c r="W184" s="23">
        <v>20796717</v>
      </c>
    </row>
    <row r="185" spans="1:23" ht="13" x14ac:dyDescent="0.3">
      <c r="A185" s="17" t="s">
        <v>32</v>
      </c>
      <c r="B185" s="18" t="s">
        <v>340</v>
      </c>
      <c r="C185" s="19" t="s">
        <v>341</v>
      </c>
      <c r="D185" s="20">
        <v>317793064</v>
      </c>
      <c r="E185" s="21">
        <v>317793064</v>
      </c>
      <c r="F185" s="21">
        <v>280528291</v>
      </c>
      <c r="G185" s="22">
        <f t="shared" si="35"/>
        <v>0.88273887248841909</v>
      </c>
      <c r="H185" s="20">
        <v>183081662</v>
      </c>
      <c r="I185" s="21">
        <v>3611529</v>
      </c>
      <c r="J185" s="21">
        <v>3164095</v>
      </c>
      <c r="K185" s="20">
        <v>189857286</v>
      </c>
      <c r="L185" s="20">
        <v>-64645402</v>
      </c>
      <c r="M185" s="21">
        <v>7918323</v>
      </c>
      <c r="N185" s="21">
        <v>89245521</v>
      </c>
      <c r="O185" s="20">
        <v>32518442</v>
      </c>
      <c r="P185" s="20">
        <v>5032174</v>
      </c>
      <c r="Q185" s="21">
        <v>2746773</v>
      </c>
      <c r="R185" s="21">
        <v>34375689</v>
      </c>
      <c r="S185" s="20">
        <v>42154636</v>
      </c>
      <c r="T185" s="20">
        <v>5382409</v>
      </c>
      <c r="U185" s="21">
        <v>872858</v>
      </c>
      <c r="V185" s="21">
        <v>9742660</v>
      </c>
      <c r="W185" s="23">
        <v>15997927</v>
      </c>
    </row>
    <row r="186" spans="1:23" ht="13" x14ac:dyDescent="0.3">
      <c r="A186" s="17" t="s">
        <v>32</v>
      </c>
      <c r="B186" s="18" t="s">
        <v>342</v>
      </c>
      <c r="C186" s="19" t="s">
        <v>343</v>
      </c>
      <c r="D186" s="20">
        <v>5302511078</v>
      </c>
      <c r="E186" s="21">
        <v>5376705831</v>
      </c>
      <c r="F186" s="21">
        <v>4905156643</v>
      </c>
      <c r="G186" s="22">
        <f t="shared" si="35"/>
        <v>0.91229775203969121</v>
      </c>
      <c r="H186" s="20">
        <v>895518220</v>
      </c>
      <c r="I186" s="21">
        <v>277946956</v>
      </c>
      <c r="J186" s="21">
        <v>281451480</v>
      </c>
      <c r="K186" s="20">
        <v>1454916656</v>
      </c>
      <c r="L186" s="20">
        <v>307748566</v>
      </c>
      <c r="M186" s="21">
        <v>272980101</v>
      </c>
      <c r="N186" s="21">
        <v>766987752</v>
      </c>
      <c r="O186" s="20">
        <v>1347716419</v>
      </c>
      <c r="P186" s="20">
        <v>333789372</v>
      </c>
      <c r="Q186" s="21">
        <v>281522928</v>
      </c>
      <c r="R186" s="21">
        <v>616689741</v>
      </c>
      <c r="S186" s="20">
        <v>1232002041</v>
      </c>
      <c r="T186" s="20">
        <v>287758588</v>
      </c>
      <c r="U186" s="21">
        <v>269051978</v>
      </c>
      <c r="V186" s="21">
        <v>313710961</v>
      </c>
      <c r="W186" s="23">
        <v>870521527</v>
      </c>
    </row>
    <row r="187" spans="1:23" ht="13" x14ac:dyDescent="0.3">
      <c r="A187" s="17" t="s">
        <v>32</v>
      </c>
      <c r="B187" s="18" t="s">
        <v>344</v>
      </c>
      <c r="C187" s="19" t="s">
        <v>345</v>
      </c>
      <c r="D187" s="20">
        <v>739456683</v>
      </c>
      <c r="E187" s="21">
        <v>737938814</v>
      </c>
      <c r="F187" s="21">
        <v>488616984</v>
      </c>
      <c r="G187" s="22">
        <f t="shared" si="35"/>
        <v>0.66213753055141511</v>
      </c>
      <c r="H187" s="20">
        <v>153061036</v>
      </c>
      <c r="I187" s="21">
        <v>19290555</v>
      </c>
      <c r="J187" s="21">
        <v>12905724</v>
      </c>
      <c r="K187" s="20">
        <v>185257315</v>
      </c>
      <c r="L187" s="20">
        <v>1407721</v>
      </c>
      <c r="M187" s="21">
        <v>17624805</v>
      </c>
      <c r="N187" s="21">
        <v>98511878</v>
      </c>
      <c r="O187" s="20">
        <v>117544404</v>
      </c>
      <c r="P187" s="20">
        <v>33361741</v>
      </c>
      <c r="Q187" s="21">
        <v>11154765</v>
      </c>
      <c r="R187" s="21">
        <v>96058085</v>
      </c>
      <c r="S187" s="20">
        <v>140574591</v>
      </c>
      <c r="T187" s="20">
        <v>21057087</v>
      </c>
      <c r="U187" s="21">
        <v>11680689</v>
      </c>
      <c r="V187" s="21">
        <v>12502898</v>
      </c>
      <c r="W187" s="23">
        <v>45240674</v>
      </c>
    </row>
    <row r="188" spans="1:23" ht="13" x14ac:dyDescent="0.3">
      <c r="A188" s="17" t="s">
        <v>47</v>
      </c>
      <c r="B188" s="18" t="s">
        <v>346</v>
      </c>
      <c r="C188" s="19" t="s">
        <v>347</v>
      </c>
      <c r="D188" s="20">
        <v>1020467000</v>
      </c>
      <c r="E188" s="21">
        <v>981087000</v>
      </c>
      <c r="F188" s="21">
        <v>1000656959</v>
      </c>
      <c r="G188" s="22">
        <f t="shared" si="35"/>
        <v>1.0199472207867397</v>
      </c>
      <c r="H188" s="20">
        <v>343962181</v>
      </c>
      <c r="I188" s="21">
        <v>9736665</v>
      </c>
      <c r="J188" s="21">
        <v>37293753</v>
      </c>
      <c r="K188" s="20">
        <v>390992599</v>
      </c>
      <c r="L188" s="20">
        <v>9823260</v>
      </c>
      <c r="M188" s="21">
        <v>6469748</v>
      </c>
      <c r="N188" s="21">
        <v>293528404</v>
      </c>
      <c r="O188" s="20">
        <v>309821412</v>
      </c>
      <c r="P188" s="20">
        <v>10744307</v>
      </c>
      <c r="Q188" s="21">
        <v>15868825</v>
      </c>
      <c r="R188" s="21">
        <v>228148125</v>
      </c>
      <c r="S188" s="20">
        <v>254761257</v>
      </c>
      <c r="T188" s="20">
        <v>6242143</v>
      </c>
      <c r="U188" s="21">
        <v>13640659</v>
      </c>
      <c r="V188" s="21">
        <v>25198889</v>
      </c>
      <c r="W188" s="23">
        <v>45081691</v>
      </c>
    </row>
    <row r="189" spans="1:23" ht="14" x14ac:dyDescent="0.3">
      <c r="A189" s="24" t="s">
        <v>0</v>
      </c>
      <c r="B189" s="25" t="s">
        <v>348</v>
      </c>
      <c r="C189" s="26" t="s">
        <v>0</v>
      </c>
      <c r="D189" s="27">
        <f>SUM(D184:D188)</f>
        <v>7746334064</v>
      </c>
      <c r="E189" s="28">
        <f>SUM(E184:E188)</f>
        <v>7820600238</v>
      </c>
      <c r="F189" s="28">
        <f>SUM(F184:F188)</f>
        <v>7004891164</v>
      </c>
      <c r="G189" s="29">
        <f t="shared" si="35"/>
        <v>0.8956973826591339</v>
      </c>
      <c r="H189" s="27">
        <f t="shared" ref="H189:W189" si="38">SUM(H184:H188)</f>
        <v>1578275940</v>
      </c>
      <c r="I189" s="28">
        <f t="shared" si="38"/>
        <v>418903655</v>
      </c>
      <c r="J189" s="28">
        <f t="shared" si="38"/>
        <v>344279341</v>
      </c>
      <c r="K189" s="27">
        <f t="shared" si="38"/>
        <v>2341458936</v>
      </c>
      <c r="L189" s="27">
        <f t="shared" si="38"/>
        <v>259739304</v>
      </c>
      <c r="M189" s="28">
        <f t="shared" si="38"/>
        <v>314463083</v>
      </c>
      <c r="N189" s="28">
        <f t="shared" si="38"/>
        <v>1336127030</v>
      </c>
      <c r="O189" s="27">
        <f t="shared" si="38"/>
        <v>1910329417</v>
      </c>
      <c r="P189" s="27">
        <f t="shared" si="38"/>
        <v>391692343</v>
      </c>
      <c r="Q189" s="28">
        <f t="shared" si="38"/>
        <v>322160791</v>
      </c>
      <c r="R189" s="28">
        <f t="shared" si="38"/>
        <v>1041611141</v>
      </c>
      <c r="S189" s="27">
        <f t="shared" si="38"/>
        <v>1755464275</v>
      </c>
      <c r="T189" s="27">
        <f t="shared" si="38"/>
        <v>325264297</v>
      </c>
      <c r="U189" s="28">
        <f t="shared" si="38"/>
        <v>302848315</v>
      </c>
      <c r="V189" s="28">
        <f t="shared" si="38"/>
        <v>369525924</v>
      </c>
      <c r="W189" s="30">
        <f t="shared" si="38"/>
        <v>997638536</v>
      </c>
    </row>
    <row r="190" spans="1:23" ht="13" x14ac:dyDescent="0.3">
      <c r="A190" s="17" t="s">
        <v>32</v>
      </c>
      <c r="B190" s="18" t="s">
        <v>349</v>
      </c>
      <c r="C190" s="19" t="s">
        <v>350</v>
      </c>
      <c r="D190" s="20">
        <v>578994756</v>
      </c>
      <c r="E190" s="21">
        <v>578994756</v>
      </c>
      <c r="F190" s="21">
        <v>531788499</v>
      </c>
      <c r="G190" s="22">
        <f t="shared" si="35"/>
        <v>0.9184685931766885</v>
      </c>
      <c r="H190" s="20">
        <v>259732436</v>
      </c>
      <c r="I190" s="21">
        <v>-204629939</v>
      </c>
      <c r="J190" s="21">
        <v>49016504</v>
      </c>
      <c r="K190" s="20">
        <v>104119001</v>
      </c>
      <c r="L190" s="20">
        <v>27561548</v>
      </c>
      <c r="M190" s="21">
        <v>49657885</v>
      </c>
      <c r="N190" s="21">
        <v>57838176</v>
      </c>
      <c r="O190" s="20">
        <v>135057609</v>
      </c>
      <c r="P190" s="20">
        <v>36021765</v>
      </c>
      <c r="Q190" s="21">
        <v>30753604</v>
      </c>
      <c r="R190" s="21">
        <v>119721346</v>
      </c>
      <c r="S190" s="20">
        <v>186496715</v>
      </c>
      <c r="T190" s="20">
        <v>36651516</v>
      </c>
      <c r="U190" s="21">
        <v>33948349</v>
      </c>
      <c r="V190" s="21">
        <v>35515309</v>
      </c>
      <c r="W190" s="23">
        <v>106115174</v>
      </c>
    </row>
    <row r="191" spans="1:23" ht="13" x14ac:dyDescent="0.3">
      <c r="A191" s="17" t="s">
        <v>32</v>
      </c>
      <c r="B191" s="18" t="s">
        <v>351</v>
      </c>
      <c r="C191" s="19" t="s">
        <v>352</v>
      </c>
      <c r="D191" s="20">
        <v>838447205</v>
      </c>
      <c r="E191" s="21">
        <v>834853486</v>
      </c>
      <c r="F191" s="21">
        <v>821018961</v>
      </c>
      <c r="G191" s="22">
        <f t="shared" si="35"/>
        <v>0.98342879890663837</v>
      </c>
      <c r="H191" s="20">
        <v>144881316</v>
      </c>
      <c r="I191" s="21">
        <v>47128812</v>
      </c>
      <c r="J191" s="21">
        <v>44636260</v>
      </c>
      <c r="K191" s="20">
        <v>236646388</v>
      </c>
      <c r="L191" s="20">
        <v>44278463</v>
      </c>
      <c r="M191" s="21">
        <v>47703686</v>
      </c>
      <c r="N191" s="21">
        <v>124078934</v>
      </c>
      <c r="O191" s="20">
        <v>216061083</v>
      </c>
      <c r="P191" s="20">
        <v>50302764</v>
      </c>
      <c r="Q191" s="21">
        <v>47741978</v>
      </c>
      <c r="R191" s="21">
        <v>109156853</v>
      </c>
      <c r="S191" s="20">
        <v>207201595</v>
      </c>
      <c r="T191" s="20">
        <v>47379709</v>
      </c>
      <c r="U191" s="21">
        <v>53876509</v>
      </c>
      <c r="V191" s="21">
        <v>59853677</v>
      </c>
      <c r="W191" s="23">
        <v>161109895</v>
      </c>
    </row>
    <row r="192" spans="1:23" ht="13" x14ac:dyDescent="0.3">
      <c r="A192" s="17" t="s">
        <v>32</v>
      </c>
      <c r="B192" s="18" t="s">
        <v>353</v>
      </c>
      <c r="C192" s="19" t="s">
        <v>354</v>
      </c>
      <c r="D192" s="20">
        <v>594466689</v>
      </c>
      <c r="E192" s="21">
        <v>637703177</v>
      </c>
      <c r="F192" s="21">
        <v>602317079</v>
      </c>
      <c r="G192" s="22">
        <f t="shared" si="35"/>
        <v>0.94451008043198126</v>
      </c>
      <c r="H192" s="20">
        <v>89986035</v>
      </c>
      <c r="I192" s="21">
        <v>33913135</v>
      </c>
      <c r="J192" s="21">
        <v>43095970</v>
      </c>
      <c r="K192" s="20">
        <v>166995140</v>
      </c>
      <c r="L192" s="20">
        <v>36413651</v>
      </c>
      <c r="M192" s="21">
        <v>31666103</v>
      </c>
      <c r="N192" s="21">
        <v>82035528</v>
      </c>
      <c r="O192" s="20">
        <v>150115282</v>
      </c>
      <c r="P192" s="20">
        <v>34478504</v>
      </c>
      <c r="Q192" s="21">
        <v>102936030</v>
      </c>
      <c r="R192" s="21">
        <v>53220169</v>
      </c>
      <c r="S192" s="20">
        <v>190634703</v>
      </c>
      <c r="T192" s="20">
        <v>35197579</v>
      </c>
      <c r="U192" s="21">
        <v>28691387</v>
      </c>
      <c r="V192" s="21">
        <v>30682988</v>
      </c>
      <c r="W192" s="23">
        <v>94571954</v>
      </c>
    </row>
    <row r="193" spans="1:23" ht="13" x14ac:dyDescent="0.3">
      <c r="A193" s="17" t="s">
        <v>32</v>
      </c>
      <c r="B193" s="18" t="s">
        <v>355</v>
      </c>
      <c r="C193" s="19" t="s">
        <v>356</v>
      </c>
      <c r="D193" s="20">
        <v>1566728490</v>
      </c>
      <c r="E193" s="21">
        <v>1631325087</v>
      </c>
      <c r="F193" s="21">
        <v>1414235522</v>
      </c>
      <c r="G193" s="22">
        <f t="shared" si="35"/>
        <v>0.86692439984526515</v>
      </c>
      <c r="H193" s="20">
        <v>60980089</v>
      </c>
      <c r="I193" s="21">
        <v>301581191</v>
      </c>
      <c r="J193" s="21">
        <v>80526360</v>
      </c>
      <c r="K193" s="20">
        <v>443087640</v>
      </c>
      <c r="L193" s="20">
        <v>62682802</v>
      </c>
      <c r="M193" s="21">
        <v>109470721</v>
      </c>
      <c r="N193" s="21">
        <v>212150366</v>
      </c>
      <c r="O193" s="20">
        <v>384303889</v>
      </c>
      <c r="P193" s="20">
        <v>68567193</v>
      </c>
      <c r="Q193" s="21">
        <v>71247393</v>
      </c>
      <c r="R193" s="21">
        <v>215468702</v>
      </c>
      <c r="S193" s="20">
        <v>355283288</v>
      </c>
      <c r="T193" s="20">
        <v>74641920</v>
      </c>
      <c r="U193" s="21">
        <v>58602933</v>
      </c>
      <c r="V193" s="21">
        <v>98315852</v>
      </c>
      <c r="W193" s="23">
        <v>231560705</v>
      </c>
    </row>
    <row r="194" spans="1:23" ht="13" x14ac:dyDescent="0.3">
      <c r="A194" s="17" t="s">
        <v>32</v>
      </c>
      <c r="B194" s="18" t="s">
        <v>357</v>
      </c>
      <c r="C194" s="19" t="s">
        <v>358</v>
      </c>
      <c r="D194" s="20">
        <v>948803721</v>
      </c>
      <c r="E194" s="21">
        <v>948803721</v>
      </c>
      <c r="F194" s="21">
        <v>781872430</v>
      </c>
      <c r="G194" s="22">
        <f t="shared" si="35"/>
        <v>0.82406130234811759</v>
      </c>
      <c r="H194" s="20">
        <v>123604909</v>
      </c>
      <c r="I194" s="21">
        <v>70480897</v>
      </c>
      <c r="J194" s="21">
        <v>39529849</v>
      </c>
      <c r="K194" s="20">
        <v>233615655</v>
      </c>
      <c r="L194" s="20">
        <v>61992561</v>
      </c>
      <c r="M194" s="21">
        <v>46735406</v>
      </c>
      <c r="N194" s="21">
        <v>96924131</v>
      </c>
      <c r="O194" s="20">
        <v>205652098</v>
      </c>
      <c r="P194" s="20">
        <v>57344073</v>
      </c>
      <c r="Q194" s="21">
        <v>59752747</v>
      </c>
      <c r="R194" s="21">
        <v>64928029</v>
      </c>
      <c r="S194" s="20">
        <v>182024849</v>
      </c>
      <c r="T194" s="20">
        <v>70432660</v>
      </c>
      <c r="U194" s="21">
        <v>37384736</v>
      </c>
      <c r="V194" s="21">
        <v>52762432</v>
      </c>
      <c r="W194" s="23">
        <v>160579828</v>
      </c>
    </row>
    <row r="195" spans="1:23" ht="13" x14ac:dyDescent="0.3">
      <c r="A195" s="17" t="s">
        <v>47</v>
      </c>
      <c r="B195" s="18" t="s">
        <v>359</v>
      </c>
      <c r="C195" s="19" t="s">
        <v>360</v>
      </c>
      <c r="D195" s="20">
        <v>165076538</v>
      </c>
      <c r="E195" s="21">
        <v>165076538</v>
      </c>
      <c r="F195" s="21">
        <v>165153734</v>
      </c>
      <c r="G195" s="22">
        <f t="shared" si="35"/>
        <v>1.0004676376239487</v>
      </c>
      <c r="H195" s="20">
        <v>64671733</v>
      </c>
      <c r="I195" s="21">
        <v>1440475</v>
      </c>
      <c r="J195" s="21">
        <v>563459</v>
      </c>
      <c r="K195" s="20">
        <v>66675667</v>
      </c>
      <c r="L195" s="20">
        <v>1836695</v>
      </c>
      <c r="M195" s="21">
        <v>387121</v>
      </c>
      <c r="N195" s="21">
        <v>52098707</v>
      </c>
      <c r="O195" s="20">
        <v>54322523</v>
      </c>
      <c r="P195" s="20">
        <v>482393</v>
      </c>
      <c r="Q195" s="21">
        <v>688679</v>
      </c>
      <c r="R195" s="21">
        <v>2023010</v>
      </c>
      <c r="S195" s="20">
        <v>3194082</v>
      </c>
      <c r="T195" s="20">
        <v>653644</v>
      </c>
      <c r="U195" s="21">
        <v>423383</v>
      </c>
      <c r="V195" s="21">
        <v>39884435</v>
      </c>
      <c r="W195" s="23">
        <v>40961462</v>
      </c>
    </row>
    <row r="196" spans="1:23" ht="14" x14ac:dyDescent="0.3">
      <c r="A196" s="24" t="s">
        <v>0</v>
      </c>
      <c r="B196" s="25" t="s">
        <v>361</v>
      </c>
      <c r="C196" s="26" t="s">
        <v>0</v>
      </c>
      <c r="D196" s="27">
        <f>SUM(D190:D195)</f>
        <v>4692517399</v>
      </c>
      <c r="E196" s="28">
        <f>SUM(E190:E195)</f>
        <v>4796756765</v>
      </c>
      <c r="F196" s="28">
        <f>SUM(F190:F195)</f>
        <v>4316386225</v>
      </c>
      <c r="G196" s="29">
        <f t="shared" si="35"/>
        <v>0.89985513889195501</v>
      </c>
      <c r="H196" s="27">
        <f t="shared" ref="H196:W196" si="39">SUM(H190:H195)</f>
        <v>743856518</v>
      </c>
      <c r="I196" s="28">
        <f t="shared" si="39"/>
        <v>249914571</v>
      </c>
      <c r="J196" s="28">
        <f t="shared" si="39"/>
        <v>257368402</v>
      </c>
      <c r="K196" s="27">
        <f t="shared" si="39"/>
        <v>1251139491</v>
      </c>
      <c r="L196" s="27">
        <f t="shared" si="39"/>
        <v>234765720</v>
      </c>
      <c r="M196" s="28">
        <f t="shared" si="39"/>
        <v>285620922</v>
      </c>
      <c r="N196" s="28">
        <f t="shared" si="39"/>
        <v>625125842</v>
      </c>
      <c r="O196" s="27">
        <f t="shared" si="39"/>
        <v>1145512484</v>
      </c>
      <c r="P196" s="27">
        <f t="shared" si="39"/>
        <v>247196692</v>
      </c>
      <c r="Q196" s="28">
        <f t="shared" si="39"/>
        <v>313120431</v>
      </c>
      <c r="R196" s="28">
        <f t="shared" si="39"/>
        <v>564518109</v>
      </c>
      <c r="S196" s="27">
        <f t="shared" si="39"/>
        <v>1124835232</v>
      </c>
      <c r="T196" s="27">
        <f t="shared" si="39"/>
        <v>264957028</v>
      </c>
      <c r="U196" s="28">
        <f t="shared" si="39"/>
        <v>212927297</v>
      </c>
      <c r="V196" s="28">
        <f t="shared" si="39"/>
        <v>317014693</v>
      </c>
      <c r="W196" s="30">
        <f t="shared" si="39"/>
        <v>794899018</v>
      </c>
    </row>
    <row r="197" spans="1:23" ht="13" x14ac:dyDescent="0.3">
      <c r="A197" s="17" t="s">
        <v>32</v>
      </c>
      <c r="B197" s="18" t="s">
        <v>362</v>
      </c>
      <c r="C197" s="19" t="s">
        <v>363</v>
      </c>
      <c r="D197" s="20">
        <v>396909290</v>
      </c>
      <c r="E197" s="21">
        <v>419680222</v>
      </c>
      <c r="F197" s="21">
        <v>407429281</v>
      </c>
      <c r="G197" s="22">
        <f t="shared" si="35"/>
        <v>0.97080886742382633</v>
      </c>
      <c r="H197" s="20">
        <v>96639424</v>
      </c>
      <c r="I197" s="21">
        <v>0</v>
      </c>
      <c r="J197" s="21">
        <v>15712706</v>
      </c>
      <c r="K197" s="20">
        <v>112352130</v>
      </c>
      <c r="L197" s="20">
        <v>17827669</v>
      </c>
      <c r="M197" s="21">
        <v>15650261</v>
      </c>
      <c r="N197" s="21">
        <v>124420502</v>
      </c>
      <c r="O197" s="20">
        <v>157898432</v>
      </c>
      <c r="P197" s="20">
        <v>20533073</v>
      </c>
      <c r="Q197" s="21">
        <v>15422134</v>
      </c>
      <c r="R197" s="21">
        <v>70442461</v>
      </c>
      <c r="S197" s="20">
        <v>106397668</v>
      </c>
      <c r="T197" s="20">
        <v>16012383</v>
      </c>
      <c r="U197" s="21">
        <v>13935985</v>
      </c>
      <c r="V197" s="21">
        <v>832683</v>
      </c>
      <c r="W197" s="23">
        <v>30781051</v>
      </c>
    </row>
    <row r="198" spans="1:23" ht="13" x14ac:dyDescent="0.3">
      <c r="A198" s="17" t="s">
        <v>32</v>
      </c>
      <c r="B198" s="18" t="s">
        <v>364</v>
      </c>
      <c r="C198" s="19" t="s">
        <v>365</v>
      </c>
      <c r="D198" s="20">
        <v>752711553</v>
      </c>
      <c r="E198" s="21">
        <v>743376275</v>
      </c>
      <c r="F198" s="21">
        <v>648141621</v>
      </c>
      <c r="G198" s="22">
        <f t="shared" si="35"/>
        <v>0.87188903224009939</v>
      </c>
      <c r="H198" s="20">
        <v>19872060</v>
      </c>
      <c r="I198" s="21">
        <v>181806801</v>
      </c>
      <c r="J198" s="21">
        <v>24457318</v>
      </c>
      <c r="K198" s="20">
        <v>226136179</v>
      </c>
      <c r="L198" s="20">
        <v>21739238</v>
      </c>
      <c r="M198" s="21">
        <v>21151410</v>
      </c>
      <c r="N198" s="21">
        <v>147364815</v>
      </c>
      <c r="O198" s="20">
        <v>190255463</v>
      </c>
      <c r="P198" s="20">
        <v>23332202</v>
      </c>
      <c r="Q198" s="21">
        <v>20992455</v>
      </c>
      <c r="R198" s="21">
        <v>170635568</v>
      </c>
      <c r="S198" s="20">
        <v>214960225</v>
      </c>
      <c r="T198" s="20">
        <v>23163476</v>
      </c>
      <c r="U198" s="21">
        <v>24273012</v>
      </c>
      <c r="V198" s="21">
        <v>-30646734</v>
      </c>
      <c r="W198" s="23">
        <v>16789754</v>
      </c>
    </row>
    <row r="199" spans="1:23" ht="13" x14ac:dyDescent="0.3">
      <c r="A199" s="17" t="s">
        <v>32</v>
      </c>
      <c r="B199" s="18" t="s">
        <v>366</v>
      </c>
      <c r="C199" s="19" t="s">
        <v>367</v>
      </c>
      <c r="D199" s="20">
        <v>477972000</v>
      </c>
      <c r="E199" s="21">
        <v>463520900</v>
      </c>
      <c r="F199" s="21">
        <v>445158881</v>
      </c>
      <c r="G199" s="22">
        <f t="shared" si="35"/>
        <v>0.96038577979978901</v>
      </c>
      <c r="H199" s="20">
        <v>152723800</v>
      </c>
      <c r="I199" s="21">
        <v>4399237</v>
      </c>
      <c r="J199" s="21">
        <v>6578598</v>
      </c>
      <c r="K199" s="20">
        <v>163701635</v>
      </c>
      <c r="L199" s="20">
        <v>6081923</v>
      </c>
      <c r="M199" s="21">
        <v>9006210</v>
      </c>
      <c r="N199" s="21">
        <v>127885393</v>
      </c>
      <c r="O199" s="20">
        <v>142973526</v>
      </c>
      <c r="P199" s="20">
        <v>8746044</v>
      </c>
      <c r="Q199" s="21">
        <v>6154028</v>
      </c>
      <c r="R199" s="21">
        <v>97142194</v>
      </c>
      <c r="S199" s="20">
        <v>112042266</v>
      </c>
      <c r="T199" s="20">
        <v>9622468</v>
      </c>
      <c r="U199" s="21">
        <v>6480639</v>
      </c>
      <c r="V199" s="21">
        <v>10338347</v>
      </c>
      <c r="W199" s="23">
        <v>26441454</v>
      </c>
    </row>
    <row r="200" spans="1:23" ht="13" x14ac:dyDescent="0.3">
      <c r="A200" s="17" t="s">
        <v>32</v>
      </c>
      <c r="B200" s="18" t="s">
        <v>368</v>
      </c>
      <c r="C200" s="19" t="s">
        <v>369</v>
      </c>
      <c r="D200" s="20">
        <v>1063112638</v>
      </c>
      <c r="E200" s="21">
        <v>1000954938</v>
      </c>
      <c r="F200" s="21">
        <v>1052267488</v>
      </c>
      <c r="G200" s="22">
        <f t="shared" si="35"/>
        <v>1.0512635964437391</v>
      </c>
      <c r="H200" s="20">
        <v>311907578</v>
      </c>
      <c r="I200" s="21">
        <v>21992622</v>
      </c>
      <c r="J200" s="21">
        <v>28715090</v>
      </c>
      <c r="K200" s="20">
        <v>362615290</v>
      </c>
      <c r="L200" s="20">
        <v>29292371</v>
      </c>
      <c r="M200" s="21">
        <v>27317060</v>
      </c>
      <c r="N200" s="21">
        <v>234812358</v>
      </c>
      <c r="O200" s="20">
        <v>291421789</v>
      </c>
      <c r="P200" s="20">
        <v>25179537</v>
      </c>
      <c r="Q200" s="21">
        <v>29376879</v>
      </c>
      <c r="R200" s="21">
        <v>304237077</v>
      </c>
      <c r="S200" s="20">
        <v>358793493</v>
      </c>
      <c r="T200" s="20">
        <v>-93058738</v>
      </c>
      <c r="U200" s="21">
        <v>23364562</v>
      </c>
      <c r="V200" s="21">
        <v>109131092</v>
      </c>
      <c r="W200" s="23">
        <v>39436916</v>
      </c>
    </row>
    <row r="201" spans="1:23" ht="13" x14ac:dyDescent="0.3">
      <c r="A201" s="17" t="s">
        <v>47</v>
      </c>
      <c r="B201" s="18" t="s">
        <v>370</v>
      </c>
      <c r="C201" s="19" t="s">
        <v>371</v>
      </c>
      <c r="D201" s="20">
        <v>1371666187</v>
      </c>
      <c r="E201" s="21">
        <v>1453997580</v>
      </c>
      <c r="F201" s="21">
        <v>1387191966</v>
      </c>
      <c r="G201" s="22">
        <f t="shared" si="35"/>
        <v>0.95405383411986144</v>
      </c>
      <c r="H201" s="20">
        <v>495453703</v>
      </c>
      <c r="I201" s="21">
        <v>21900797</v>
      </c>
      <c r="J201" s="21">
        <v>22209338</v>
      </c>
      <c r="K201" s="20">
        <v>539563838</v>
      </c>
      <c r="L201" s="20">
        <v>25480556</v>
      </c>
      <c r="M201" s="21">
        <v>19794525</v>
      </c>
      <c r="N201" s="21">
        <v>399141690</v>
      </c>
      <c r="O201" s="20">
        <v>444416771</v>
      </c>
      <c r="P201" s="20">
        <v>24847917</v>
      </c>
      <c r="Q201" s="21">
        <v>15838041</v>
      </c>
      <c r="R201" s="21">
        <v>304419091</v>
      </c>
      <c r="S201" s="20">
        <v>345105049</v>
      </c>
      <c r="T201" s="20">
        <v>20401913</v>
      </c>
      <c r="U201" s="21">
        <v>18232900</v>
      </c>
      <c r="V201" s="21">
        <v>19471495</v>
      </c>
      <c r="W201" s="23">
        <v>58106308</v>
      </c>
    </row>
    <row r="202" spans="1:23" ht="14" x14ac:dyDescent="0.3">
      <c r="A202" s="24" t="s">
        <v>0</v>
      </c>
      <c r="B202" s="25" t="s">
        <v>372</v>
      </c>
      <c r="C202" s="26" t="s">
        <v>0</v>
      </c>
      <c r="D202" s="27">
        <f>SUM(D197:D201)</f>
        <v>4062371668</v>
      </c>
      <c r="E202" s="28">
        <f>SUM(E197:E201)</f>
        <v>4081529915</v>
      </c>
      <c r="F202" s="28">
        <f>SUM(F197:F201)</f>
        <v>3940189237</v>
      </c>
      <c r="G202" s="29">
        <f t="shared" si="35"/>
        <v>0.96537066224099943</v>
      </c>
      <c r="H202" s="27">
        <f t="shared" ref="H202:W202" si="40">SUM(H197:H201)</f>
        <v>1076596565</v>
      </c>
      <c r="I202" s="28">
        <f t="shared" si="40"/>
        <v>230099457</v>
      </c>
      <c r="J202" s="28">
        <f t="shared" si="40"/>
        <v>97673050</v>
      </c>
      <c r="K202" s="27">
        <f t="shared" si="40"/>
        <v>1404369072</v>
      </c>
      <c r="L202" s="27">
        <f t="shared" si="40"/>
        <v>100421757</v>
      </c>
      <c r="M202" s="28">
        <f t="shared" si="40"/>
        <v>92919466</v>
      </c>
      <c r="N202" s="28">
        <f t="shared" si="40"/>
        <v>1033624758</v>
      </c>
      <c r="O202" s="27">
        <f t="shared" si="40"/>
        <v>1226965981</v>
      </c>
      <c r="P202" s="27">
        <f t="shared" si="40"/>
        <v>102638773</v>
      </c>
      <c r="Q202" s="28">
        <f t="shared" si="40"/>
        <v>87783537</v>
      </c>
      <c r="R202" s="28">
        <f t="shared" si="40"/>
        <v>946876391</v>
      </c>
      <c r="S202" s="27">
        <f t="shared" si="40"/>
        <v>1137298701</v>
      </c>
      <c r="T202" s="27">
        <f t="shared" si="40"/>
        <v>-23858498</v>
      </c>
      <c r="U202" s="28">
        <f t="shared" si="40"/>
        <v>86287098</v>
      </c>
      <c r="V202" s="28">
        <f t="shared" si="40"/>
        <v>109126883</v>
      </c>
      <c r="W202" s="30">
        <f t="shared" si="40"/>
        <v>171555483</v>
      </c>
    </row>
    <row r="203" spans="1:23" ht="14" x14ac:dyDescent="0.3">
      <c r="A203" s="24" t="s">
        <v>0</v>
      </c>
      <c r="B203" s="25" t="s">
        <v>373</v>
      </c>
      <c r="C203" s="26" t="s">
        <v>0</v>
      </c>
      <c r="D203" s="27">
        <f>SUM(D171:D176,D178:D182,D184:D188,D190:D195,D197:D201)</f>
        <v>27914238948</v>
      </c>
      <c r="E203" s="28">
        <f>SUM(E171:E176,E178:E182,E184:E188,E190:E195,E197:E201)</f>
        <v>28977945319</v>
      </c>
      <c r="F203" s="28">
        <f>SUM(F171:F176,F178:F182,F184:F188,F190:F195,F197:F201)</f>
        <v>26450522902</v>
      </c>
      <c r="G203" s="29">
        <f t="shared" si="35"/>
        <v>0.91278117239931289</v>
      </c>
      <c r="H203" s="27">
        <f t="shared" ref="H203:W203" si="41">SUM(H171:H176,H178:H182,H184:H188,H190:H195,H197:H201)</f>
        <v>6348479609</v>
      </c>
      <c r="I203" s="28">
        <f t="shared" si="41"/>
        <v>1272159405</v>
      </c>
      <c r="J203" s="28">
        <f t="shared" si="41"/>
        <v>1143374097</v>
      </c>
      <c r="K203" s="27">
        <f t="shared" si="41"/>
        <v>8764013111</v>
      </c>
      <c r="L203" s="27">
        <f t="shared" si="41"/>
        <v>944138701</v>
      </c>
      <c r="M203" s="28">
        <f t="shared" si="41"/>
        <v>1086325904</v>
      </c>
      <c r="N203" s="28">
        <f t="shared" si="41"/>
        <v>5414791083</v>
      </c>
      <c r="O203" s="27">
        <f t="shared" si="41"/>
        <v>7445255688</v>
      </c>
      <c r="P203" s="27">
        <f t="shared" si="41"/>
        <v>1215308551</v>
      </c>
      <c r="Q203" s="28">
        <f t="shared" si="41"/>
        <v>1221255138</v>
      </c>
      <c r="R203" s="28">
        <f t="shared" si="41"/>
        <v>4530699926</v>
      </c>
      <c r="S203" s="27">
        <f t="shared" si="41"/>
        <v>6967263615</v>
      </c>
      <c r="T203" s="27">
        <f t="shared" si="41"/>
        <v>1114053935</v>
      </c>
      <c r="U203" s="28">
        <f t="shared" si="41"/>
        <v>939709487</v>
      </c>
      <c r="V203" s="28">
        <f t="shared" si="41"/>
        <v>1220227066</v>
      </c>
      <c r="W203" s="30">
        <f t="shared" si="41"/>
        <v>3273990488</v>
      </c>
    </row>
    <row r="204" spans="1:23" ht="14.5" customHeight="1" x14ac:dyDescent="0.3">
      <c r="A204" s="13"/>
      <c r="B204" s="14" t="s">
        <v>24</v>
      </c>
      <c r="D204" s="31"/>
      <c r="E204" s="32"/>
      <c r="F204" s="32"/>
      <c r="G204" s="33"/>
      <c r="H204" s="31"/>
      <c r="I204" s="32"/>
      <c r="J204" s="32"/>
      <c r="K204" s="31"/>
      <c r="L204" s="31"/>
      <c r="M204" s="32"/>
      <c r="N204" s="32"/>
      <c r="O204" s="31"/>
      <c r="P204" s="31"/>
      <c r="Q204" s="32"/>
      <c r="R204" s="32"/>
      <c r="S204" s="31"/>
      <c r="T204" s="31"/>
      <c r="U204" s="32"/>
      <c r="V204" s="32"/>
      <c r="W204" s="34"/>
    </row>
    <row r="205" spans="1:23" ht="14.5" customHeight="1" x14ac:dyDescent="0.3">
      <c r="A205" s="16" t="s">
        <v>0</v>
      </c>
      <c r="B205" s="14" t="s">
        <v>374</v>
      </c>
      <c r="D205" s="31"/>
      <c r="E205" s="32"/>
      <c r="F205" s="32"/>
      <c r="G205" s="33"/>
      <c r="H205" s="31"/>
      <c r="I205" s="32"/>
      <c r="J205" s="32"/>
      <c r="K205" s="31"/>
      <c r="L205" s="31"/>
      <c r="M205" s="32"/>
      <c r="N205" s="32"/>
      <c r="O205" s="31"/>
      <c r="P205" s="31"/>
      <c r="Q205" s="32"/>
      <c r="R205" s="32"/>
      <c r="S205" s="31"/>
      <c r="T205" s="31"/>
      <c r="U205" s="32"/>
      <c r="V205" s="32"/>
      <c r="W205" s="34"/>
    </row>
    <row r="206" spans="1:23" ht="13" x14ac:dyDescent="0.3">
      <c r="A206" s="17" t="s">
        <v>32</v>
      </c>
      <c r="B206" s="18" t="s">
        <v>375</v>
      </c>
      <c r="C206" s="19" t="s">
        <v>376</v>
      </c>
      <c r="D206" s="20">
        <v>775431135</v>
      </c>
      <c r="E206" s="21">
        <v>773981798</v>
      </c>
      <c r="F206" s="21">
        <v>661405114</v>
      </c>
      <c r="G206" s="22">
        <f t="shared" ref="G206:G229" si="42">IF(($E206     =0),0,($F206     /$E206     ))</f>
        <v>0.85454866730599777</v>
      </c>
      <c r="H206" s="20">
        <v>201418937</v>
      </c>
      <c r="I206" s="21">
        <v>6962518</v>
      </c>
      <c r="J206" s="21">
        <v>17461257</v>
      </c>
      <c r="K206" s="20">
        <v>225842712</v>
      </c>
      <c r="L206" s="20">
        <v>22369317</v>
      </c>
      <c r="M206" s="21">
        <v>19849007</v>
      </c>
      <c r="N206" s="21">
        <v>167987134</v>
      </c>
      <c r="O206" s="20">
        <v>210205458</v>
      </c>
      <c r="P206" s="20">
        <v>18611128</v>
      </c>
      <c r="Q206" s="21">
        <v>19999070</v>
      </c>
      <c r="R206" s="21">
        <v>156216271</v>
      </c>
      <c r="S206" s="20">
        <v>194826469</v>
      </c>
      <c r="T206" s="20">
        <v>-5920563</v>
      </c>
      <c r="U206" s="21">
        <v>18621641</v>
      </c>
      <c r="V206" s="21">
        <v>17829397</v>
      </c>
      <c r="W206" s="23">
        <v>30530475</v>
      </c>
    </row>
    <row r="207" spans="1:23" ht="13" x14ac:dyDescent="0.3">
      <c r="A207" s="17" t="s">
        <v>32</v>
      </c>
      <c r="B207" s="18" t="s">
        <v>377</v>
      </c>
      <c r="C207" s="19" t="s">
        <v>378</v>
      </c>
      <c r="D207" s="20">
        <v>1168560124</v>
      </c>
      <c r="E207" s="21">
        <v>1215402623</v>
      </c>
      <c r="F207" s="21">
        <v>1061686417</v>
      </c>
      <c r="G207" s="22">
        <f t="shared" si="42"/>
        <v>0.87352651451370122</v>
      </c>
      <c r="H207" s="20">
        <v>182186548</v>
      </c>
      <c r="I207" s="21">
        <v>69305965</v>
      </c>
      <c r="J207" s="21">
        <v>71517336</v>
      </c>
      <c r="K207" s="20">
        <v>323009849</v>
      </c>
      <c r="L207" s="20">
        <v>64734442</v>
      </c>
      <c r="M207" s="21">
        <v>63407740</v>
      </c>
      <c r="N207" s="21">
        <v>154630739</v>
      </c>
      <c r="O207" s="20">
        <v>282772921</v>
      </c>
      <c r="P207" s="20">
        <v>63013442</v>
      </c>
      <c r="Q207" s="21">
        <v>62601069</v>
      </c>
      <c r="R207" s="21">
        <v>131451958</v>
      </c>
      <c r="S207" s="20">
        <v>257066469</v>
      </c>
      <c r="T207" s="20">
        <v>67097193</v>
      </c>
      <c r="U207" s="21">
        <v>63130253</v>
      </c>
      <c r="V207" s="21">
        <v>68609732</v>
      </c>
      <c r="W207" s="23">
        <v>198837178</v>
      </c>
    </row>
    <row r="208" spans="1:23" ht="13" x14ac:dyDescent="0.3">
      <c r="A208" s="17" t="s">
        <v>32</v>
      </c>
      <c r="B208" s="18" t="s">
        <v>379</v>
      </c>
      <c r="C208" s="19" t="s">
        <v>380</v>
      </c>
      <c r="D208" s="20">
        <v>888166123</v>
      </c>
      <c r="E208" s="21">
        <v>907521211</v>
      </c>
      <c r="F208" s="21">
        <v>765891379</v>
      </c>
      <c r="G208" s="22">
        <f t="shared" si="42"/>
        <v>0.84393771706565657</v>
      </c>
      <c r="H208" s="20">
        <v>180706232</v>
      </c>
      <c r="I208" s="21">
        <v>31973598</v>
      </c>
      <c r="J208" s="21">
        <v>31851982</v>
      </c>
      <c r="K208" s="20">
        <v>244531812</v>
      </c>
      <c r="L208" s="20">
        <v>32974660</v>
      </c>
      <c r="M208" s="21">
        <v>31474266</v>
      </c>
      <c r="N208" s="21">
        <v>30794897</v>
      </c>
      <c r="O208" s="20">
        <v>95243823</v>
      </c>
      <c r="P208" s="20">
        <v>141088206</v>
      </c>
      <c r="Q208" s="21">
        <v>24649784</v>
      </c>
      <c r="R208" s="21">
        <v>135561297</v>
      </c>
      <c r="S208" s="20">
        <v>301299287</v>
      </c>
      <c r="T208" s="20">
        <v>31098648</v>
      </c>
      <c r="U208" s="21">
        <v>31797871</v>
      </c>
      <c r="V208" s="21">
        <v>61919938</v>
      </c>
      <c r="W208" s="23">
        <v>124816457</v>
      </c>
    </row>
    <row r="209" spans="1:23" ht="13" x14ac:dyDescent="0.3">
      <c r="A209" s="17" t="s">
        <v>32</v>
      </c>
      <c r="B209" s="18" t="s">
        <v>381</v>
      </c>
      <c r="C209" s="19" t="s">
        <v>382</v>
      </c>
      <c r="D209" s="20">
        <v>588742904</v>
      </c>
      <c r="E209" s="21">
        <v>519106165</v>
      </c>
      <c r="F209" s="21">
        <v>482298599</v>
      </c>
      <c r="G209" s="22">
        <f t="shared" si="42"/>
        <v>0.92909433853477741</v>
      </c>
      <c r="H209" s="20">
        <v>100265449</v>
      </c>
      <c r="I209" s="21">
        <v>29041657</v>
      </c>
      <c r="J209" s="21">
        <v>26661485</v>
      </c>
      <c r="K209" s="20">
        <v>155968591</v>
      </c>
      <c r="L209" s="20">
        <v>33281028</v>
      </c>
      <c r="M209" s="21">
        <v>23157436</v>
      </c>
      <c r="N209" s="21">
        <v>79528419</v>
      </c>
      <c r="O209" s="20">
        <v>135966883</v>
      </c>
      <c r="P209" s="20">
        <v>27920857</v>
      </c>
      <c r="Q209" s="21">
        <v>27766218</v>
      </c>
      <c r="R209" s="21">
        <v>62533470</v>
      </c>
      <c r="S209" s="20">
        <v>118220545</v>
      </c>
      <c r="T209" s="20">
        <v>26261063</v>
      </c>
      <c r="U209" s="21">
        <v>17306867</v>
      </c>
      <c r="V209" s="21">
        <v>28574650</v>
      </c>
      <c r="W209" s="23">
        <v>72142580</v>
      </c>
    </row>
    <row r="210" spans="1:23" ht="13" x14ac:dyDescent="0.3">
      <c r="A210" s="17" t="s">
        <v>32</v>
      </c>
      <c r="B210" s="18" t="s">
        <v>383</v>
      </c>
      <c r="C210" s="19" t="s">
        <v>384</v>
      </c>
      <c r="D210" s="20">
        <v>1247229318</v>
      </c>
      <c r="E210" s="21">
        <v>1256650831</v>
      </c>
      <c r="F210" s="21">
        <v>1241407478</v>
      </c>
      <c r="G210" s="22">
        <f t="shared" si="42"/>
        <v>0.98786985801945493</v>
      </c>
      <c r="H210" s="20">
        <v>165922319</v>
      </c>
      <c r="I210" s="21">
        <v>97553963</v>
      </c>
      <c r="J210" s="21">
        <v>109031793</v>
      </c>
      <c r="K210" s="20">
        <v>372508075</v>
      </c>
      <c r="L210" s="20">
        <v>93785045</v>
      </c>
      <c r="M210" s="21">
        <v>58689804</v>
      </c>
      <c r="N210" s="21">
        <v>107016709</v>
      </c>
      <c r="O210" s="20">
        <v>259491558</v>
      </c>
      <c r="P210" s="20">
        <v>91293311</v>
      </c>
      <c r="Q210" s="21">
        <v>94573404</v>
      </c>
      <c r="R210" s="21">
        <v>153042506</v>
      </c>
      <c r="S210" s="20">
        <v>338909221</v>
      </c>
      <c r="T210" s="20">
        <v>77259221</v>
      </c>
      <c r="U210" s="21">
        <v>93813368</v>
      </c>
      <c r="V210" s="21">
        <v>99426035</v>
      </c>
      <c r="W210" s="23">
        <v>270498624</v>
      </c>
    </row>
    <row r="211" spans="1:23" ht="13" x14ac:dyDescent="0.3">
      <c r="A211" s="17" t="s">
        <v>32</v>
      </c>
      <c r="B211" s="18" t="s">
        <v>385</v>
      </c>
      <c r="C211" s="19" t="s">
        <v>386</v>
      </c>
      <c r="D211" s="20">
        <v>379895497</v>
      </c>
      <c r="E211" s="21">
        <v>399282110</v>
      </c>
      <c r="F211" s="21">
        <v>203298486</v>
      </c>
      <c r="G211" s="22">
        <f t="shared" si="42"/>
        <v>0.50916001721189064</v>
      </c>
      <c r="H211" s="20">
        <v>66433737</v>
      </c>
      <c r="I211" s="21">
        <v>21410762</v>
      </c>
      <c r="J211" s="21">
        <v>17180652</v>
      </c>
      <c r="K211" s="20">
        <v>105025151</v>
      </c>
      <c r="L211" s="20">
        <v>0</v>
      </c>
      <c r="M211" s="21">
        <v>20861665</v>
      </c>
      <c r="N211" s="21">
        <v>0</v>
      </c>
      <c r="O211" s="20">
        <v>20861665</v>
      </c>
      <c r="P211" s="20">
        <v>19707546</v>
      </c>
      <c r="Q211" s="21">
        <v>0</v>
      </c>
      <c r="R211" s="21">
        <v>0</v>
      </c>
      <c r="S211" s="20">
        <v>19707546</v>
      </c>
      <c r="T211" s="20">
        <v>0</v>
      </c>
      <c r="U211" s="21">
        <v>23746323</v>
      </c>
      <c r="V211" s="21">
        <v>33957801</v>
      </c>
      <c r="W211" s="23">
        <v>57704124</v>
      </c>
    </row>
    <row r="212" spans="1:23" ht="13" x14ac:dyDescent="0.3">
      <c r="A212" s="17" t="s">
        <v>32</v>
      </c>
      <c r="B212" s="18" t="s">
        <v>387</v>
      </c>
      <c r="C212" s="19" t="s">
        <v>388</v>
      </c>
      <c r="D212" s="20">
        <v>3300377587</v>
      </c>
      <c r="E212" s="21">
        <v>3306726372</v>
      </c>
      <c r="F212" s="21">
        <v>2778581972</v>
      </c>
      <c r="G212" s="22">
        <f t="shared" si="42"/>
        <v>0.84028179516995727</v>
      </c>
      <c r="H212" s="20">
        <v>431845906</v>
      </c>
      <c r="I212" s="21">
        <v>136692340</v>
      </c>
      <c r="J212" s="21">
        <v>208953916</v>
      </c>
      <c r="K212" s="20">
        <v>777492162</v>
      </c>
      <c r="L212" s="20">
        <v>216376102</v>
      </c>
      <c r="M212" s="21">
        <v>181843893</v>
      </c>
      <c r="N212" s="21">
        <v>341306486</v>
      </c>
      <c r="O212" s="20">
        <v>739526481</v>
      </c>
      <c r="P212" s="20">
        <v>222642820</v>
      </c>
      <c r="Q212" s="21">
        <v>168398403</v>
      </c>
      <c r="R212" s="21">
        <v>316843783</v>
      </c>
      <c r="S212" s="20">
        <v>707885006</v>
      </c>
      <c r="T212" s="20">
        <v>188321767</v>
      </c>
      <c r="U212" s="21">
        <v>224515562</v>
      </c>
      <c r="V212" s="21">
        <v>140840994</v>
      </c>
      <c r="W212" s="23">
        <v>553678323</v>
      </c>
    </row>
    <row r="213" spans="1:23" ht="13" x14ac:dyDescent="0.3">
      <c r="A213" s="17" t="s">
        <v>47</v>
      </c>
      <c r="B213" s="18" t="s">
        <v>389</v>
      </c>
      <c r="C213" s="19" t="s">
        <v>390</v>
      </c>
      <c r="D213" s="20">
        <v>631426800</v>
      </c>
      <c r="E213" s="21">
        <v>900067609</v>
      </c>
      <c r="F213" s="21">
        <v>638739663</v>
      </c>
      <c r="G213" s="22">
        <f t="shared" si="42"/>
        <v>0.70965742641228635</v>
      </c>
      <c r="H213" s="20">
        <v>141505274</v>
      </c>
      <c r="I213" s="21">
        <v>46176780</v>
      </c>
      <c r="J213" s="21">
        <v>46630703</v>
      </c>
      <c r="K213" s="20">
        <v>234312757</v>
      </c>
      <c r="L213" s="20">
        <v>26894235</v>
      </c>
      <c r="M213" s="21">
        <v>27082822</v>
      </c>
      <c r="N213" s="21">
        <v>156558510</v>
      </c>
      <c r="O213" s="20">
        <v>210535567</v>
      </c>
      <c r="P213" s="20">
        <v>2189130</v>
      </c>
      <c r="Q213" s="21">
        <v>2317111</v>
      </c>
      <c r="R213" s="21">
        <v>93249065</v>
      </c>
      <c r="S213" s="20">
        <v>97755306</v>
      </c>
      <c r="T213" s="20">
        <v>33564301</v>
      </c>
      <c r="U213" s="21">
        <v>37305469</v>
      </c>
      <c r="V213" s="21">
        <v>25266263</v>
      </c>
      <c r="W213" s="23">
        <v>96136033</v>
      </c>
    </row>
    <row r="214" spans="1:23" ht="14" x14ac:dyDescent="0.3">
      <c r="A214" s="24" t="s">
        <v>0</v>
      </c>
      <c r="B214" s="25" t="s">
        <v>391</v>
      </c>
      <c r="C214" s="26" t="s">
        <v>0</v>
      </c>
      <c r="D214" s="27">
        <f>SUM(D206:D213)</f>
        <v>8979829488</v>
      </c>
      <c r="E214" s="28">
        <f>SUM(E206:E213)</f>
        <v>9278738719</v>
      </c>
      <c r="F214" s="28">
        <f>SUM(F206:F213)</f>
        <v>7833309108</v>
      </c>
      <c r="G214" s="29">
        <f t="shared" si="42"/>
        <v>0.84422132632744518</v>
      </c>
      <c r="H214" s="27">
        <f t="shared" ref="H214:W214" si="43">SUM(H206:H213)</f>
        <v>1470284402</v>
      </c>
      <c r="I214" s="28">
        <f t="shared" si="43"/>
        <v>439117583</v>
      </c>
      <c r="J214" s="28">
        <f t="shared" si="43"/>
        <v>529289124</v>
      </c>
      <c r="K214" s="27">
        <f t="shared" si="43"/>
        <v>2438691109</v>
      </c>
      <c r="L214" s="27">
        <f t="shared" si="43"/>
        <v>490414829</v>
      </c>
      <c r="M214" s="28">
        <f t="shared" si="43"/>
        <v>426366633</v>
      </c>
      <c r="N214" s="28">
        <f t="shared" si="43"/>
        <v>1037822894</v>
      </c>
      <c r="O214" s="27">
        <f t="shared" si="43"/>
        <v>1954604356</v>
      </c>
      <c r="P214" s="27">
        <f t="shared" si="43"/>
        <v>586466440</v>
      </c>
      <c r="Q214" s="28">
        <f t="shared" si="43"/>
        <v>400305059</v>
      </c>
      <c r="R214" s="28">
        <f t="shared" si="43"/>
        <v>1048898350</v>
      </c>
      <c r="S214" s="27">
        <f t="shared" si="43"/>
        <v>2035669849</v>
      </c>
      <c r="T214" s="27">
        <f t="shared" si="43"/>
        <v>417681630</v>
      </c>
      <c r="U214" s="28">
        <f t="shared" si="43"/>
        <v>510237354</v>
      </c>
      <c r="V214" s="28">
        <f t="shared" si="43"/>
        <v>476424810</v>
      </c>
      <c r="W214" s="30">
        <f t="shared" si="43"/>
        <v>1404343794</v>
      </c>
    </row>
    <row r="215" spans="1:23" ht="13" x14ac:dyDescent="0.3">
      <c r="A215" s="17" t="s">
        <v>32</v>
      </c>
      <c r="B215" s="18" t="s">
        <v>392</v>
      </c>
      <c r="C215" s="19" t="s">
        <v>393</v>
      </c>
      <c r="D215" s="20">
        <v>773201346</v>
      </c>
      <c r="E215" s="21">
        <v>773201346</v>
      </c>
      <c r="F215" s="21">
        <v>677344418</v>
      </c>
      <c r="G215" s="22">
        <f t="shared" si="42"/>
        <v>0.87602591679916708</v>
      </c>
      <c r="H215" s="20">
        <v>69987004</v>
      </c>
      <c r="I215" s="21">
        <v>96689325</v>
      </c>
      <c r="J215" s="21">
        <v>0</v>
      </c>
      <c r="K215" s="20">
        <v>166676329</v>
      </c>
      <c r="L215" s="20">
        <v>31569335</v>
      </c>
      <c r="M215" s="21">
        <v>52039640</v>
      </c>
      <c r="N215" s="21">
        <v>-14801382</v>
      </c>
      <c r="O215" s="20">
        <v>68807593</v>
      </c>
      <c r="P215" s="20">
        <v>46047763</v>
      </c>
      <c r="Q215" s="21">
        <v>43922973</v>
      </c>
      <c r="R215" s="21">
        <v>117462609</v>
      </c>
      <c r="S215" s="20">
        <v>207433345</v>
      </c>
      <c r="T215" s="20">
        <v>137135804</v>
      </c>
      <c r="U215" s="21">
        <v>50466117</v>
      </c>
      <c r="V215" s="21">
        <v>46825230</v>
      </c>
      <c r="W215" s="23">
        <v>234427151</v>
      </c>
    </row>
    <row r="216" spans="1:23" ht="13" x14ac:dyDescent="0.3">
      <c r="A216" s="17" t="s">
        <v>32</v>
      </c>
      <c r="B216" s="18" t="s">
        <v>394</v>
      </c>
      <c r="C216" s="19" t="s">
        <v>395</v>
      </c>
      <c r="D216" s="20">
        <v>4923133273</v>
      </c>
      <c r="E216" s="21">
        <v>5297980021</v>
      </c>
      <c r="F216" s="21">
        <v>4937577891</v>
      </c>
      <c r="G216" s="22">
        <f t="shared" si="42"/>
        <v>0.93197367136692721</v>
      </c>
      <c r="H216" s="20">
        <v>608670171</v>
      </c>
      <c r="I216" s="21">
        <v>322600070</v>
      </c>
      <c r="J216" s="21">
        <v>329216886</v>
      </c>
      <c r="K216" s="20">
        <v>1260487127</v>
      </c>
      <c r="L216" s="20">
        <v>453616156</v>
      </c>
      <c r="M216" s="21">
        <v>369398945</v>
      </c>
      <c r="N216" s="21">
        <v>529486404</v>
      </c>
      <c r="O216" s="20">
        <v>1352501505</v>
      </c>
      <c r="P216" s="20">
        <v>352173417</v>
      </c>
      <c r="Q216" s="21">
        <v>355921199</v>
      </c>
      <c r="R216" s="21">
        <v>495286239</v>
      </c>
      <c r="S216" s="20">
        <v>1203380855</v>
      </c>
      <c r="T216" s="20">
        <v>368949712</v>
      </c>
      <c r="U216" s="21">
        <v>367075938</v>
      </c>
      <c r="V216" s="21">
        <v>385182754</v>
      </c>
      <c r="W216" s="23">
        <v>1121208404</v>
      </c>
    </row>
    <row r="217" spans="1:23" ht="13" x14ac:dyDescent="0.3">
      <c r="A217" s="17" t="s">
        <v>32</v>
      </c>
      <c r="B217" s="18" t="s">
        <v>396</v>
      </c>
      <c r="C217" s="19" t="s">
        <v>397</v>
      </c>
      <c r="D217" s="20">
        <v>2514955951</v>
      </c>
      <c r="E217" s="21">
        <v>2520256749</v>
      </c>
      <c r="F217" s="21">
        <v>2496459817</v>
      </c>
      <c r="G217" s="22">
        <f t="shared" si="42"/>
        <v>0.99055773503654254</v>
      </c>
      <c r="H217" s="20">
        <v>330976349</v>
      </c>
      <c r="I217" s="21">
        <v>183587691</v>
      </c>
      <c r="J217" s="21">
        <v>184117504</v>
      </c>
      <c r="K217" s="20">
        <v>698681544</v>
      </c>
      <c r="L217" s="20">
        <v>166736025</v>
      </c>
      <c r="M217" s="21">
        <v>167542838</v>
      </c>
      <c r="N217" s="21">
        <v>281936656</v>
      </c>
      <c r="O217" s="20">
        <v>616215519</v>
      </c>
      <c r="P217" s="20">
        <v>163006782</v>
      </c>
      <c r="Q217" s="21">
        <v>173948190</v>
      </c>
      <c r="R217" s="21">
        <v>171138625</v>
      </c>
      <c r="S217" s="20">
        <v>508093597</v>
      </c>
      <c r="T217" s="20">
        <v>282773574</v>
      </c>
      <c r="U217" s="21">
        <v>197208624</v>
      </c>
      <c r="V217" s="21">
        <v>193486959</v>
      </c>
      <c r="W217" s="23">
        <v>673469157</v>
      </c>
    </row>
    <row r="218" spans="1:23" ht="13" x14ac:dyDescent="0.3">
      <c r="A218" s="17" t="s">
        <v>32</v>
      </c>
      <c r="B218" s="18" t="s">
        <v>398</v>
      </c>
      <c r="C218" s="19" t="s">
        <v>399</v>
      </c>
      <c r="D218" s="20">
        <v>366089556</v>
      </c>
      <c r="E218" s="21">
        <v>383926426</v>
      </c>
      <c r="F218" s="21">
        <v>266238077</v>
      </c>
      <c r="G218" s="22">
        <f t="shared" si="42"/>
        <v>0.69346119196285805</v>
      </c>
      <c r="H218" s="20">
        <v>1131463</v>
      </c>
      <c r="I218" s="21">
        <v>21019003</v>
      </c>
      <c r="J218" s="21">
        <v>20384763</v>
      </c>
      <c r="K218" s="20">
        <v>42535229</v>
      </c>
      <c r="L218" s="20">
        <v>19822693</v>
      </c>
      <c r="M218" s="21">
        <v>19018700</v>
      </c>
      <c r="N218" s="21">
        <v>65372123</v>
      </c>
      <c r="O218" s="20">
        <v>104213516</v>
      </c>
      <c r="P218" s="20">
        <v>21518284</v>
      </c>
      <c r="Q218" s="21">
        <v>15120381</v>
      </c>
      <c r="R218" s="21">
        <v>18858941</v>
      </c>
      <c r="S218" s="20">
        <v>55497606</v>
      </c>
      <c r="T218" s="20">
        <v>15346626</v>
      </c>
      <c r="U218" s="21">
        <v>24322550</v>
      </c>
      <c r="V218" s="21">
        <v>24322550</v>
      </c>
      <c r="W218" s="23">
        <v>63991726</v>
      </c>
    </row>
    <row r="219" spans="1:23" ht="13" x14ac:dyDescent="0.3">
      <c r="A219" s="17" t="s">
        <v>32</v>
      </c>
      <c r="B219" s="18" t="s">
        <v>400</v>
      </c>
      <c r="C219" s="19" t="s">
        <v>401</v>
      </c>
      <c r="D219" s="20">
        <v>1064762322</v>
      </c>
      <c r="E219" s="21">
        <v>998027113</v>
      </c>
      <c r="F219" s="21">
        <v>1005903427</v>
      </c>
      <c r="G219" s="22">
        <f t="shared" si="42"/>
        <v>1.0078918837949447</v>
      </c>
      <c r="H219" s="20">
        <v>292110117</v>
      </c>
      <c r="I219" s="21">
        <v>34559769</v>
      </c>
      <c r="J219" s="21">
        <v>28093128</v>
      </c>
      <c r="K219" s="20">
        <v>354763014</v>
      </c>
      <c r="L219" s="20">
        <v>36671240</v>
      </c>
      <c r="M219" s="21">
        <v>40812101</v>
      </c>
      <c r="N219" s="21">
        <v>235571942</v>
      </c>
      <c r="O219" s="20">
        <v>313055283</v>
      </c>
      <c r="P219" s="20">
        <v>42923890</v>
      </c>
      <c r="Q219" s="21">
        <v>37232903</v>
      </c>
      <c r="R219" s="21">
        <v>186106973</v>
      </c>
      <c r="S219" s="20">
        <v>266263766</v>
      </c>
      <c r="T219" s="20">
        <v>41995388</v>
      </c>
      <c r="U219" s="21">
        <v>42147337</v>
      </c>
      <c r="V219" s="21">
        <v>-12321361</v>
      </c>
      <c r="W219" s="23">
        <v>71821364</v>
      </c>
    </row>
    <row r="220" spans="1:23" ht="13" x14ac:dyDescent="0.3">
      <c r="A220" s="17" t="s">
        <v>32</v>
      </c>
      <c r="B220" s="18" t="s">
        <v>402</v>
      </c>
      <c r="C220" s="19" t="s">
        <v>403</v>
      </c>
      <c r="D220" s="20">
        <v>805454261</v>
      </c>
      <c r="E220" s="21">
        <v>805454261</v>
      </c>
      <c r="F220" s="21">
        <v>795325322</v>
      </c>
      <c r="G220" s="22">
        <f t="shared" si="42"/>
        <v>0.9874245633918125</v>
      </c>
      <c r="H220" s="20">
        <v>240826470</v>
      </c>
      <c r="I220" s="21">
        <v>22071791</v>
      </c>
      <c r="J220" s="21">
        <v>20598640</v>
      </c>
      <c r="K220" s="20">
        <v>283496901</v>
      </c>
      <c r="L220" s="20">
        <v>27002403</v>
      </c>
      <c r="M220" s="21">
        <v>19569085</v>
      </c>
      <c r="N220" s="21">
        <v>197760250</v>
      </c>
      <c r="O220" s="20">
        <v>244331738</v>
      </c>
      <c r="P220" s="20">
        <v>23395812</v>
      </c>
      <c r="Q220" s="21">
        <v>32682608</v>
      </c>
      <c r="R220" s="21">
        <v>144389428</v>
      </c>
      <c r="S220" s="20">
        <v>200467848</v>
      </c>
      <c r="T220" s="20">
        <v>32780856</v>
      </c>
      <c r="U220" s="21">
        <v>21403652</v>
      </c>
      <c r="V220" s="21">
        <v>12844327</v>
      </c>
      <c r="W220" s="23">
        <v>67028835</v>
      </c>
    </row>
    <row r="221" spans="1:23" ht="13" x14ac:dyDescent="0.3">
      <c r="A221" s="17" t="s">
        <v>47</v>
      </c>
      <c r="B221" s="18" t="s">
        <v>404</v>
      </c>
      <c r="C221" s="19" t="s">
        <v>405</v>
      </c>
      <c r="D221" s="20">
        <v>591463856</v>
      </c>
      <c r="E221" s="21">
        <v>1035055491</v>
      </c>
      <c r="F221" s="21">
        <v>610290972</v>
      </c>
      <c r="G221" s="22">
        <f t="shared" si="42"/>
        <v>0.589621500785797</v>
      </c>
      <c r="H221" s="20">
        <v>0</v>
      </c>
      <c r="I221" s="21">
        <v>55128478</v>
      </c>
      <c r="J221" s="21">
        <v>103784047</v>
      </c>
      <c r="K221" s="20">
        <v>158912525</v>
      </c>
      <c r="L221" s="20">
        <v>4390810</v>
      </c>
      <c r="M221" s="21">
        <v>32959810</v>
      </c>
      <c r="N221" s="21">
        <v>203366843</v>
      </c>
      <c r="O221" s="20">
        <v>240717463</v>
      </c>
      <c r="P221" s="20">
        <v>10060084</v>
      </c>
      <c r="Q221" s="21">
        <v>-10103945</v>
      </c>
      <c r="R221" s="21">
        <v>127729655</v>
      </c>
      <c r="S221" s="20">
        <v>127685794</v>
      </c>
      <c r="T221" s="20">
        <v>21322355</v>
      </c>
      <c r="U221" s="21">
        <v>22928243</v>
      </c>
      <c r="V221" s="21">
        <v>38724592</v>
      </c>
      <c r="W221" s="23">
        <v>82975190</v>
      </c>
    </row>
    <row r="222" spans="1:23" ht="14" x14ac:dyDescent="0.3">
      <c r="A222" s="24" t="s">
        <v>0</v>
      </c>
      <c r="B222" s="25" t="s">
        <v>406</v>
      </c>
      <c r="C222" s="26" t="s">
        <v>0</v>
      </c>
      <c r="D222" s="27">
        <f>SUM(D215:D221)</f>
        <v>11039060565</v>
      </c>
      <c r="E222" s="28">
        <f>SUM(E215:E221)</f>
        <v>11813901407</v>
      </c>
      <c r="F222" s="28">
        <f>SUM(F215:F221)</f>
        <v>10789139924</v>
      </c>
      <c r="G222" s="29">
        <f t="shared" si="42"/>
        <v>0.91325799600860003</v>
      </c>
      <c r="H222" s="27">
        <f t="shared" ref="H222:W222" si="44">SUM(H215:H221)</f>
        <v>1543701574</v>
      </c>
      <c r="I222" s="28">
        <f t="shared" si="44"/>
        <v>735656127</v>
      </c>
      <c r="J222" s="28">
        <f t="shared" si="44"/>
        <v>686194968</v>
      </c>
      <c r="K222" s="27">
        <f t="shared" si="44"/>
        <v>2965552669</v>
      </c>
      <c r="L222" s="27">
        <f t="shared" si="44"/>
        <v>739808662</v>
      </c>
      <c r="M222" s="28">
        <f t="shared" si="44"/>
        <v>701341119</v>
      </c>
      <c r="N222" s="28">
        <f t="shared" si="44"/>
        <v>1498692836</v>
      </c>
      <c r="O222" s="27">
        <f t="shared" si="44"/>
        <v>2939842617</v>
      </c>
      <c r="P222" s="27">
        <f t="shared" si="44"/>
        <v>659126032</v>
      </c>
      <c r="Q222" s="28">
        <f t="shared" si="44"/>
        <v>648724309</v>
      </c>
      <c r="R222" s="28">
        <f t="shared" si="44"/>
        <v>1260972470</v>
      </c>
      <c r="S222" s="27">
        <f t="shared" si="44"/>
        <v>2568822811</v>
      </c>
      <c r="T222" s="27">
        <f t="shared" si="44"/>
        <v>900304315</v>
      </c>
      <c r="U222" s="28">
        <f t="shared" si="44"/>
        <v>725552461</v>
      </c>
      <c r="V222" s="28">
        <f t="shared" si="44"/>
        <v>689065051</v>
      </c>
      <c r="W222" s="30">
        <f t="shared" si="44"/>
        <v>2314921827</v>
      </c>
    </row>
    <row r="223" spans="1:23" ht="13" x14ac:dyDescent="0.3">
      <c r="A223" s="17" t="s">
        <v>32</v>
      </c>
      <c r="B223" s="18" t="s">
        <v>407</v>
      </c>
      <c r="C223" s="19" t="s">
        <v>408</v>
      </c>
      <c r="D223" s="20">
        <v>816166976</v>
      </c>
      <c r="E223" s="21">
        <v>843291281</v>
      </c>
      <c r="F223" s="21">
        <v>871877736</v>
      </c>
      <c r="G223" s="22">
        <f t="shared" si="42"/>
        <v>1.0338986725513175</v>
      </c>
      <c r="H223" s="20">
        <v>145787321</v>
      </c>
      <c r="I223" s="21">
        <v>57123865</v>
      </c>
      <c r="J223" s="21">
        <v>54429414</v>
      </c>
      <c r="K223" s="20">
        <v>257340600</v>
      </c>
      <c r="L223" s="20">
        <v>53377077</v>
      </c>
      <c r="M223" s="21">
        <v>53014966</v>
      </c>
      <c r="N223" s="21">
        <v>128679680</v>
      </c>
      <c r="O223" s="20">
        <v>235071723</v>
      </c>
      <c r="P223" s="20">
        <v>52405499</v>
      </c>
      <c r="Q223" s="21">
        <v>49258789</v>
      </c>
      <c r="R223" s="21">
        <v>105879347</v>
      </c>
      <c r="S223" s="20">
        <v>207543635</v>
      </c>
      <c r="T223" s="20">
        <v>53444192</v>
      </c>
      <c r="U223" s="21">
        <v>53207062</v>
      </c>
      <c r="V223" s="21">
        <v>65270524</v>
      </c>
      <c r="W223" s="23">
        <v>171921778</v>
      </c>
    </row>
    <row r="224" spans="1:23" ht="13" x14ac:dyDescent="0.3">
      <c r="A224" s="17" t="s">
        <v>32</v>
      </c>
      <c r="B224" s="18" t="s">
        <v>409</v>
      </c>
      <c r="C224" s="19" t="s">
        <v>410</v>
      </c>
      <c r="D224" s="20">
        <v>1337123999</v>
      </c>
      <c r="E224" s="21">
        <v>1334192265</v>
      </c>
      <c r="F224" s="21">
        <v>1286371900</v>
      </c>
      <c r="G224" s="22">
        <f t="shared" si="42"/>
        <v>0.96415781574029735</v>
      </c>
      <c r="H224" s="20">
        <v>378863317</v>
      </c>
      <c r="I224" s="21">
        <v>38332339</v>
      </c>
      <c r="J224" s="21">
        <v>38821595</v>
      </c>
      <c r="K224" s="20">
        <v>456017251</v>
      </c>
      <c r="L224" s="20">
        <v>36612219</v>
      </c>
      <c r="M224" s="21">
        <v>37270439</v>
      </c>
      <c r="N224" s="21">
        <v>314558220</v>
      </c>
      <c r="O224" s="20">
        <v>388440878</v>
      </c>
      <c r="P224" s="20">
        <v>39124018</v>
      </c>
      <c r="Q224" s="21">
        <v>36903094</v>
      </c>
      <c r="R224" s="21">
        <v>243228379</v>
      </c>
      <c r="S224" s="20">
        <v>319255491</v>
      </c>
      <c r="T224" s="20">
        <v>47328784</v>
      </c>
      <c r="U224" s="21">
        <v>32043863</v>
      </c>
      <c r="V224" s="21">
        <v>43285633</v>
      </c>
      <c r="W224" s="23">
        <v>122658280</v>
      </c>
    </row>
    <row r="225" spans="1:23" ht="13" x14ac:dyDescent="0.3">
      <c r="A225" s="17" t="s">
        <v>32</v>
      </c>
      <c r="B225" s="18" t="s">
        <v>411</v>
      </c>
      <c r="C225" s="19" t="s">
        <v>412</v>
      </c>
      <c r="D225" s="20">
        <v>1758434007</v>
      </c>
      <c r="E225" s="21">
        <v>2037956000</v>
      </c>
      <c r="F225" s="21">
        <v>1149644629</v>
      </c>
      <c r="G225" s="22">
        <f t="shared" si="42"/>
        <v>0.5641165113476444</v>
      </c>
      <c r="H225" s="20">
        <v>34387062</v>
      </c>
      <c r="I225" s="21">
        <v>37688254</v>
      </c>
      <c r="J225" s="21">
        <v>36357114</v>
      </c>
      <c r="K225" s="20">
        <v>108432430</v>
      </c>
      <c r="L225" s="20">
        <v>36273530</v>
      </c>
      <c r="M225" s="21">
        <v>57472670</v>
      </c>
      <c r="N225" s="21">
        <v>422857073</v>
      </c>
      <c r="O225" s="20">
        <v>516603273</v>
      </c>
      <c r="P225" s="20">
        <v>36613360</v>
      </c>
      <c r="Q225" s="21">
        <v>57307760</v>
      </c>
      <c r="R225" s="21">
        <v>315937063</v>
      </c>
      <c r="S225" s="20">
        <v>409858183</v>
      </c>
      <c r="T225" s="20">
        <v>45830596</v>
      </c>
      <c r="U225" s="21">
        <v>34305010</v>
      </c>
      <c r="V225" s="21">
        <v>34615137</v>
      </c>
      <c r="W225" s="23">
        <v>114750743</v>
      </c>
    </row>
    <row r="226" spans="1:23" ht="13" x14ac:dyDescent="0.3">
      <c r="A226" s="17" t="s">
        <v>32</v>
      </c>
      <c r="B226" s="18" t="s">
        <v>413</v>
      </c>
      <c r="C226" s="19" t="s">
        <v>414</v>
      </c>
      <c r="D226" s="20">
        <v>4464918647</v>
      </c>
      <c r="E226" s="21">
        <v>5155668298</v>
      </c>
      <c r="F226" s="21">
        <v>4278946419</v>
      </c>
      <c r="G226" s="22">
        <f t="shared" si="42"/>
        <v>0.82994990594330897</v>
      </c>
      <c r="H226" s="20">
        <v>722503304</v>
      </c>
      <c r="I226" s="21">
        <v>290766793</v>
      </c>
      <c r="J226" s="21">
        <v>276312398</v>
      </c>
      <c r="K226" s="20">
        <v>1289582495</v>
      </c>
      <c r="L226" s="20">
        <v>253847352</v>
      </c>
      <c r="M226" s="21">
        <v>271538938</v>
      </c>
      <c r="N226" s="21">
        <v>635827003</v>
      </c>
      <c r="O226" s="20">
        <v>1161213293</v>
      </c>
      <c r="P226" s="20">
        <v>268757814</v>
      </c>
      <c r="Q226" s="21">
        <v>252528147</v>
      </c>
      <c r="R226" s="21">
        <v>533452379</v>
      </c>
      <c r="S226" s="20">
        <v>1054738340</v>
      </c>
      <c r="T226" s="20">
        <v>269513731</v>
      </c>
      <c r="U226" s="21">
        <v>254333677</v>
      </c>
      <c r="V226" s="21">
        <v>249564883</v>
      </c>
      <c r="W226" s="23">
        <v>773412291</v>
      </c>
    </row>
    <row r="227" spans="1:23" ht="13" x14ac:dyDescent="0.3">
      <c r="A227" s="17" t="s">
        <v>47</v>
      </c>
      <c r="B227" s="18" t="s">
        <v>415</v>
      </c>
      <c r="C227" s="19" t="s">
        <v>416</v>
      </c>
      <c r="D227" s="20">
        <v>379582655</v>
      </c>
      <c r="E227" s="21">
        <v>392526652</v>
      </c>
      <c r="F227" s="21">
        <v>332196429</v>
      </c>
      <c r="G227" s="22">
        <f t="shared" si="42"/>
        <v>0.84630286200285831</v>
      </c>
      <c r="H227" s="20">
        <v>126483459</v>
      </c>
      <c r="I227" s="21">
        <v>74257</v>
      </c>
      <c r="J227" s="21">
        <v>98353</v>
      </c>
      <c r="K227" s="20">
        <v>126656069</v>
      </c>
      <c r="L227" s="20">
        <v>1208988</v>
      </c>
      <c r="M227" s="21">
        <v>2617878</v>
      </c>
      <c r="N227" s="21">
        <v>118296406</v>
      </c>
      <c r="O227" s="20">
        <v>122123272</v>
      </c>
      <c r="P227" s="20">
        <v>-428017</v>
      </c>
      <c r="Q227" s="21">
        <v>24688</v>
      </c>
      <c r="R227" s="21">
        <v>76017896</v>
      </c>
      <c r="S227" s="20">
        <v>75614567</v>
      </c>
      <c r="T227" s="20">
        <v>296654</v>
      </c>
      <c r="U227" s="21">
        <v>97472</v>
      </c>
      <c r="V227" s="21">
        <v>7408395</v>
      </c>
      <c r="W227" s="23">
        <v>7802521</v>
      </c>
    </row>
    <row r="228" spans="1:23" ht="14" x14ac:dyDescent="0.3">
      <c r="A228" s="24" t="s">
        <v>0</v>
      </c>
      <c r="B228" s="25" t="s">
        <v>417</v>
      </c>
      <c r="C228" s="26" t="s">
        <v>0</v>
      </c>
      <c r="D228" s="27">
        <f>SUM(D223:D227)</f>
        <v>8756226284</v>
      </c>
      <c r="E228" s="28">
        <f>SUM(E223:E227)</f>
        <v>9763634496</v>
      </c>
      <c r="F228" s="28">
        <f>SUM(F223:F227)</f>
        <v>7919037113</v>
      </c>
      <c r="G228" s="29">
        <f t="shared" si="42"/>
        <v>0.81107471979254231</v>
      </c>
      <c r="H228" s="27">
        <f t="shared" ref="H228:W228" si="45">SUM(H223:H227)</f>
        <v>1408024463</v>
      </c>
      <c r="I228" s="28">
        <f t="shared" si="45"/>
        <v>423985508</v>
      </c>
      <c r="J228" s="28">
        <f t="shared" si="45"/>
        <v>406018874</v>
      </c>
      <c r="K228" s="27">
        <f t="shared" si="45"/>
        <v>2238028845</v>
      </c>
      <c r="L228" s="27">
        <f t="shared" si="45"/>
        <v>381319166</v>
      </c>
      <c r="M228" s="28">
        <f t="shared" si="45"/>
        <v>421914891</v>
      </c>
      <c r="N228" s="28">
        <f t="shared" si="45"/>
        <v>1620218382</v>
      </c>
      <c r="O228" s="27">
        <f t="shared" si="45"/>
        <v>2423452439</v>
      </c>
      <c r="P228" s="27">
        <f t="shared" si="45"/>
        <v>396472674</v>
      </c>
      <c r="Q228" s="28">
        <f t="shared" si="45"/>
        <v>396022478</v>
      </c>
      <c r="R228" s="28">
        <f t="shared" si="45"/>
        <v>1274515064</v>
      </c>
      <c r="S228" s="27">
        <f t="shared" si="45"/>
        <v>2067010216</v>
      </c>
      <c r="T228" s="27">
        <f t="shared" si="45"/>
        <v>416413957</v>
      </c>
      <c r="U228" s="28">
        <f t="shared" si="45"/>
        <v>373987084</v>
      </c>
      <c r="V228" s="28">
        <f t="shared" si="45"/>
        <v>400144572</v>
      </c>
      <c r="W228" s="30">
        <f t="shared" si="45"/>
        <v>1190545613</v>
      </c>
    </row>
    <row r="229" spans="1:23" ht="14" x14ac:dyDescent="0.3">
      <c r="A229" s="24" t="s">
        <v>0</v>
      </c>
      <c r="B229" s="25" t="s">
        <v>418</v>
      </c>
      <c r="C229" s="26" t="s">
        <v>0</v>
      </c>
      <c r="D229" s="27">
        <f>SUM(D206:D213,D215:D221,D223:D227)</f>
        <v>28775116337</v>
      </c>
      <c r="E229" s="28">
        <f>SUM(E206:E213,E215:E221,E223:E227)</f>
        <v>30856274622</v>
      </c>
      <c r="F229" s="28">
        <f>SUM(F206:F213,F215:F221,F223:F227)</f>
        <v>26541486145</v>
      </c>
      <c r="G229" s="29">
        <f t="shared" si="42"/>
        <v>0.86016495737552101</v>
      </c>
      <c r="H229" s="27">
        <f t="shared" ref="H229:W229" si="46">SUM(H206:H213,H215:H221,H223:H227)</f>
        <v>4422010439</v>
      </c>
      <c r="I229" s="28">
        <f t="shared" si="46"/>
        <v>1598759218</v>
      </c>
      <c r="J229" s="28">
        <f t="shared" si="46"/>
        <v>1621502966</v>
      </c>
      <c r="K229" s="27">
        <f t="shared" si="46"/>
        <v>7642272623</v>
      </c>
      <c r="L229" s="27">
        <f t="shared" si="46"/>
        <v>1611542657</v>
      </c>
      <c r="M229" s="28">
        <f t="shared" si="46"/>
        <v>1549622643</v>
      </c>
      <c r="N229" s="28">
        <f t="shared" si="46"/>
        <v>4156734112</v>
      </c>
      <c r="O229" s="27">
        <f t="shared" si="46"/>
        <v>7317899412</v>
      </c>
      <c r="P229" s="27">
        <f t="shared" si="46"/>
        <v>1642065146</v>
      </c>
      <c r="Q229" s="28">
        <f t="shared" si="46"/>
        <v>1445051846</v>
      </c>
      <c r="R229" s="28">
        <f t="shared" si="46"/>
        <v>3584385884</v>
      </c>
      <c r="S229" s="27">
        <f t="shared" si="46"/>
        <v>6671502876</v>
      </c>
      <c r="T229" s="27">
        <f t="shared" si="46"/>
        <v>1734399902</v>
      </c>
      <c r="U229" s="28">
        <f t="shared" si="46"/>
        <v>1609776899</v>
      </c>
      <c r="V229" s="28">
        <f t="shared" si="46"/>
        <v>1565634433</v>
      </c>
      <c r="W229" s="30">
        <f t="shared" si="46"/>
        <v>4909811234</v>
      </c>
    </row>
    <row r="230" spans="1:23" ht="14.5" customHeight="1" x14ac:dyDescent="0.3">
      <c r="A230" s="13"/>
      <c r="B230" s="14" t="s">
        <v>24</v>
      </c>
      <c r="D230" s="31"/>
      <c r="E230" s="32"/>
      <c r="F230" s="32"/>
      <c r="G230" s="33"/>
      <c r="H230" s="31"/>
      <c r="I230" s="32"/>
      <c r="J230" s="32"/>
      <c r="K230" s="31"/>
      <c r="L230" s="31"/>
      <c r="M230" s="32"/>
      <c r="N230" s="32"/>
      <c r="O230" s="31"/>
      <c r="P230" s="31"/>
      <c r="Q230" s="32"/>
      <c r="R230" s="32"/>
      <c r="S230" s="31"/>
      <c r="T230" s="31"/>
      <c r="U230" s="32"/>
      <c r="V230" s="32"/>
      <c r="W230" s="34"/>
    </row>
    <row r="231" spans="1:23" ht="14.5" customHeight="1" x14ac:dyDescent="0.3">
      <c r="A231" s="16" t="s">
        <v>0</v>
      </c>
      <c r="B231" s="14" t="s">
        <v>419</v>
      </c>
      <c r="D231" s="31"/>
      <c r="E231" s="32"/>
      <c r="F231" s="32"/>
      <c r="G231" s="33"/>
      <c r="H231" s="31"/>
      <c r="I231" s="32"/>
      <c r="J231" s="32"/>
      <c r="K231" s="31"/>
      <c r="L231" s="31"/>
      <c r="M231" s="32"/>
      <c r="N231" s="32"/>
      <c r="O231" s="31"/>
      <c r="P231" s="31"/>
      <c r="Q231" s="32"/>
      <c r="R231" s="32"/>
      <c r="S231" s="31"/>
      <c r="T231" s="31"/>
      <c r="U231" s="32"/>
      <c r="V231" s="32"/>
      <c r="W231" s="34"/>
    </row>
    <row r="232" spans="1:23" ht="13" x14ac:dyDescent="0.3">
      <c r="A232" s="17" t="s">
        <v>32</v>
      </c>
      <c r="B232" s="18" t="s">
        <v>420</v>
      </c>
      <c r="C232" s="19" t="s">
        <v>421</v>
      </c>
      <c r="D232" s="20">
        <v>622488944</v>
      </c>
      <c r="E232" s="21">
        <v>631955164</v>
      </c>
      <c r="F232" s="21">
        <v>615230785</v>
      </c>
      <c r="G232" s="22">
        <f t="shared" ref="G232:G258" si="47">IF(($E232     =0),0,($F232     /$E232     ))</f>
        <v>0.97353549752779611</v>
      </c>
      <c r="H232" s="20">
        <v>205417950</v>
      </c>
      <c r="I232" s="21">
        <v>13405169</v>
      </c>
      <c r="J232" s="21">
        <v>11740859</v>
      </c>
      <c r="K232" s="20">
        <v>230563978</v>
      </c>
      <c r="L232" s="20">
        <v>11396134</v>
      </c>
      <c r="M232" s="21">
        <v>30653081</v>
      </c>
      <c r="N232" s="21">
        <v>302254394</v>
      </c>
      <c r="O232" s="20">
        <v>344303609</v>
      </c>
      <c r="P232" s="20">
        <v>21038850</v>
      </c>
      <c r="Q232" s="21">
        <v>-127527964</v>
      </c>
      <c r="R232" s="21">
        <v>129751583</v>
      </c>
      <c r="S232" s="20">
        <v>23262469</v>
      </c>
      <c r="T232" s="20">
        <v>12357804</v>
      </c>
      <c r="U232" s="21">
        <v>11501420</v>
      </c>
      <c r="V232" s="21">
        <v>-6758495</v>
      </c>
      <c r="W232" s="23">
        <v>17100729</v>
      </c>
    </row>
    <row r="233" spans="1:23" ht="13" x14ac:dyDescent="0.3">
      <c r="A233" s="17" t="s">
        <v>32</v>
      </c>
      <c r="B233" s="18" t="s">
        <v>422</v>
      </c>
      <c r="C233" s="19" t="s">
        <v>423</v>
      </c>
      <c r="D233" s="20">
        <v>2785759890</v>
      </c>
      <c r="E233" s="21">
        <v>2945601944</v>
      </c>
      <c r="F233" s="21">
        <v>2892225548</v>
      </c>
      <c r="G233" s="22">
        <f t="shared" si="47"/>
        <v>0.98187929088357495</v>
      </c>
      <c r="H233" s="20">
        <v>144287354</v>
      </c>
      <c r="I233" s="21">
        <v>611317724</v>
      </c>
      <c r="J233" s="21">
        <v>143182839</v>
      </c>
      <c r="K233" s="20">
        <v>898787917</v>
      </c>
      <c r="L233" s="20">
        <v>147169350</v>
      </c>
      <c r="M233" s="21">
        <v>154865711</v>
      </c>
      <c r="N233" s="21">
        <v>529084515</v>
      </c>
      <c r="O233" s="20">
        <v>831119576</v>
      </c>
      <c r="P233" s="20">
        <v>151275986</v>
      </c>
      <c r="Q233" s="21">
        <v>148444246</v>
      </c>
      <c r="R233" s="21">
        <v>425464013</v>
      </c>
      <c r="S233" s="20">
        <v>725184245</v>
      </c>
      <c r="T233" s="20">
        <v>136679862</v>
      </c>
      <c r="U233" s="21">
        <v>336125530</v>
      </c>
      <c r="V233" s="21">
        <v>-35671582</v>
      </c>
      <c r="W233" s="23">
        <v>437133810</v>
      </c>
    </row>
    <row r="234" spans="1:23" ht="13" x14ac:dyDescent="0.3">
      <c r="A234" s="17" t="s">
        <v>32</v>
      </c>
      <c r="B234" s="18" t="s">
        <v>424</v>
      </c>
      <c r="C234" s="19" t="s">
        <v>425</v>
      </c>
      <c r="D234" s="20">
        <v>8072585801</v>
      </c>
      <c r="E234" s="21">
        <v>7424606159</v>
      </c>
      <c r="F234" s="21">
        <v>6061075873</v>
      </c>
      <c r="G234" s="22">
        <f t="shared" si="47"/>
        <v>0.81634981616538027</v>
      </c>
      <c r="H234" s="20">
        <v>481178706</v>
      </c>
      <c r="I234" s="21">
        <v>998129212</v>
      </c>
      <c r="J234" s="21">
        <v>376585782</v>
      </c>
      <c r="K234" s="20">
        <v>1855893700</v>
      </c>
      <c r="L234" s="20">
        <v>368423057</v>
      </c>
      <c r="M234" s="21">
        <v>419614372</v>
      </c>
      <c r="N234" s="21">
        <v>364600809</v>
      </c>
      <c r="O234" s="20">
        <v>1152638238</v>
      </c>
      <c r="P234" s="20">
        <v>384872027</v>
      </c>
      <c r="Q234" s="21">
        <v>387039588</v>
      </c>
      <c r="R234" s="21">
        <v>470703020</v>
      </c>
      <c r="S234" s="20">
        <v>1242614635</v>
      </c>
      <c r="T234" s="20">
        <v>660680166</v>
      </c>
      <c r="U234" s="21">
        <v>445713354</v>
      </c>
      <c r="V234" s="21">
        <v>703535780</v>
      </c>
      <c r="W234" s="23">
        <v>1809929300</v>
      </c>
    </row>
    <row r="235" spans="1:23" ht="13" x14ac:dyDescent="0.3">
      <c r="A235" s="17" t="s">
        <v>32</v>
      </c>
      <c r="B235" s="18" t="s">
        <v>426</v>
      </c>
      <c r="C235" s="19" t="s">
        <v>427</v>
      </c>
      <c r="D235" s="20">
        <v>273046431</v>
      </c>
      <c r="E235" s="21">
        <v>273040081</v>
      </c>
      <c r="F235" s="21">
        <v>244391650</v>
      </c>
      <c r="G235" s="22">
        <f t="shared" si="47"/>
        <v>0.89507609690461531</v>
      </c>
      <c r="H235" s="20">
        <v>63410498</v>
      </c>
      <c r="I235" s="21">
        <v>6021063</v>
      </c>
      <c r="J235" s="21">
        <v>7446540</v>
      </c>
      <c r="K235" s="20">
        <v>76878101</v>
      </c>
      <c r="L235" s="20">
        <v>4987187</v>
      </c>
      <c r="M235" s="21">
        <v>13697151</v>
      </c>
      <c r="N235" s="21">
        <v>59669709</v>
      </c>
      <c r="O235" s="20">
        <v>78354047</v>
      </c>
      <c r="P235" s="20">
        <v>-6716872</v>
      </c>
      <c r="Q235" s="21">
        <v>0</v>
      </c>
      <c r="R235" s="21">
        <v>55807385</v>
      </c>
      <c r="S235" s="20">
        <v>49090513</v>
      </c>
      <c r="T235" s="20">
        <v>7141704</v>
      </c>
      <c r="U235" s="21">
        <v>6158996</v>
      </c>
      <c r="V235" s="21">
        <v>26768289</v>
      </c>
      <c r="W235" s="23">
        <v>40068989</v>
      </c>
    </row>
    <row r="236" spans="1:23" ht="13" x14ac:dyDescent="0.3">
      <c r="A236" s="17" t="s">
        <v>32</v>
      </c>
      <c r="B236" s="18" t="s">
        <v>428</v>
      </c>
      <c r="C236" s="19" t="s">
        <v>429</v>
      </c>
      <c r="D236" s="20">
        <v>1061074632</v>
      </c>
      <c r="E236" s="21">
        <v>1078630443</v>
      </c>
      <c r="F236" s="21">
        <v>1092651520</v>
      </c>
      <c r="G236" s="22">
        <f t="shared" si="47"/>
        <v>1.0129989627967511</v>
      </c>
      <c r="H236" s="20">
        <v>288636735</v>
      </c>
      <c r="I236" s="21">
        <v>41930117</v>
      </c>
      <c r="J236" s="21">
        <v>43198253</v>
      </c>
      <c r="K236" s="20">
        <v>373765105</v>
      </c>
      <c r="L236" s="20">
        <v>36681082</v>
      </c>
      <c r="M236" s="21">
        <v>25212048</v>
      </c>
      <c r="N236" s="21">
        <v>244821668</v>
      </c>
      <c r="O236" s="20">
        <v>306714798</v>
      </c>
      <c r="P236" s="20">
        <v>41677002</v>
      </c>
      <c r="Q236" s="21">
        <v>46075780</v>
      </c>
      <c r="R236" s="21">
        <v>202256733</v>
      </c>
      <c r="S236" s="20">
        <v>290009515</v>
      </c>
      <c r="T236" s="20">
        <v>42468507</v>
      </c>
      <c r="U236" s="21">
        <v>38991432</v>
      </c>
      <c r="V236" s="21">
        <v>40702163</v>
      </c>
      <c r="W236" s="23">
        <v>122162102</v>
      </c>
    </row>
    <row r="237" spans="1:23" ht="13" x14ac:dyDescent="0.3">
      <c r="A237" s="17" t="s">
        <v>47</v>
      </c>
      <c r="B237" s="18" t="s">
        <v>430</v>
      </c>
      <c r="C237" s="19" t="s">
        <v>431</v>
      </c>
      <c r="D237" s="20">
        <v>427949000</v>
      </c>
      <c r="E237" s="21">
        <v>427949004</v>
      </c>
      <c r="F237" s="21">
        <v>443715967</v>
      </c>
      <c r="G237" s="22">
        <f t="shared" si="47"/>
        <v>1.0368430884349014</v>
      </c>
      <c r="H237" s="20">
        <v>0</v>
      </c>
      <c r="I237" s="21">
        <v>0</v>
      </c>
      <c r="J237" s="21">
        <v>0</v>
      </c>
      <c r="K237" s="20">
        <v>0</v>
      </c>
      <c r="L237" s="20">
        <v>175618309</v>
      </c>
      <c r="M237" s="21">
        <v>2496665</v>
      </c>
      <c r="N237" s="21">
        <v>141879895</v>
      </c>
      <c r="O237" s="20">
        <v>319994869</v>
      </c>
      <c r="P237" s="20">
        <v>930772</v>
      </c>
      <c r="Q237" s="21">
        <v>504539</v>
      </c>
      <c r="R237" s="21">
        <v>0</v>
      </c>
      <c r="S237" s="20">
        <v>1435311</v>
      </c>
      <c r="T237" s="20">
        <v>1577803</v>
      </c>
      <c r="U237" s="21">
        <v>1879751</v>
      </c>
      <c r="V237" s="21">
        <v>118828233</v>
      </c>
      <c r="W237" s="23">
        <v>122285787</v>
      </c>
    </row>
    <row r="238" spans="1:23" ht="14" x14ac:dyDescent="0.3">
      <c r="A238" s="24" t="s">
        <v>0</v>
      </c>
      <c r="B238" s="25" t="s">
        <v>432</v>
      </c>
      <c r="C238" s="26" t="s">
        <v>0</v>
      </c>
      <c r="D238" s="27">
        <f>SUM(D232:D237)</f>
        <v>13242904698</v>
      </c>
      <c r="E238" s="28">
        <f>SUM(E232:E237)</f>
        <v>12781782795</v>
      </c>
      <c r="F238" s="28">
        <f>SUM(F232:F237)</f>
        <v>11349291343</v>
      </c>
      <c r="G238" s="29">
        <f t="shared" si="47"/>
        <v>0.88792710101752281</v>
      </c>
      <c r="H238" s="27">
        <f t="shared" ref="H238:W238" si="48">SUM(H232:H237)</f>
        <v>1182931243</v>
      </c>
      <c r="I238" s="28">
        <f t="shared" si="48"/>
        <v>1670803285</v>
      </c>
      <c r="J238" s="28">
        <f t="shared" si="48"/>
        <v>582154273</v>
      </c>
      <c r="K238" s="27">
        <f t="shared" si="48"/>
        <v>3435888801</v>
      </c>
      <c r="L238" s="27">
        <f t="shared" si="48"/>
        <v>744275119</v>
      </c>
      <c r="M238" s="28">
        <f t="shared" si="48"/>
        <v>646539028</v>
      </c>
      <c r="N238" s="28">
        <f t="shared" si="48"/>
        <v>1642310990</v>
      </c>
      <c r="O238" s="27">
        <f t="shared" si="48"/>
        <v>3033125137</v>
      </c>
      <c r="P238" s="27">
        <f t="shared" si="48"/>
        <v>593077765</v>
      </c>
      <c r="Q238" s="28">
        <f t="shared" si="48"/>
        <v>454536189</v>
      </c>
      <c r="R238" s="28">
        <f t="shared" si="48"/>
        <v>1283982734</v>
      </c>
      <c r="S238" s="27">
        <f t="shared" si="48"/>
        <v>2331596688</v>
      </c>
      <c r="T238" s="27">
        <f t="shared" si="48"/>
        <v>860905846</v>
      </c>
      <c r="U238" s="28">
        <f t="shared" si="48"/>
        <v>840370483</v>
      </c>
      <c r="V238" s="28">
        <f t="shared" si="48"/>
        <v>847404388</v>
      </c>
      <c r="W238" s="30">
        <f t="shared" si="48"/>
        <v>2548680717</v>
      </c>
    </row>
    <row r="239" spans="1:23" ht="13" x14ac:dyDescent="0.3">
      <c r="A239" s="17" t="s">
        <v>32</v>
      </c>
      <c r="B239" s="18" t="s">
        <v>433</v>
      </c>
      <c r="C239" s="19" t="s">
        <v>434</v>
      </c>
      <c r="D239" s="20">
        <v>226243140</v>
      </c>
      <c r="E239" s="21">
        <v>219536988</v>
      </c>
      <c r="F239" s="21">
        <v>216889710</v>
      </c>
      <c r="G239" s="22">
        <f t="shared" si="47"/>
        <v>0.98794153994679024</v>
      </c>
      <c r="H239" s="20">
        <v>42777</v>
      </c>
      <c r="I239" s="21">
        <v>70577183</v>
      </c>
      <c r="J239" s="21">
        <v>5629454</v>
      </c>
      <c r="K239" s="20">
        <v>76249414</v>
      </c>
      <c r="L239" s="20">
        <v>767150</v>
      </c>
      <c r="M239" s="21">
        <v>912264</v>
      </c>
      <c r="N239" s="21">
        <v>88230305</v>
      </c>
      <c r="O239" s="20">
        <v>89909719</v>
      </c>
      <c r="P239" s="20">
        <v>944263</v>
      </c>
      <c r="Q239" s="21">
        <v>688298</v>
      </c>
      <c r="R239" s="21">
        <v>44852189</v>
      </c>
      <c r="S239" s="20">
        <v>46484750</v>
      </c>
      <c r="T239" s="20">
        <v>931556</v>
      </c>
      <c r="U239" s="21">
        <v>764892</v>
      </c>
      <c r="V239" s="21">
        <v>2549379</v>
      </c>
      <c r="W239" s="23">
        <v>4245827</v>
      </c>
    </row>
    <row r="240" spans="1:23" ht="13" x14ac:dyDescent="0.3">
      <c r="A240" s="17" t="s">
        <v>32</v>
      </c>
      <c r="B240" s="18" t="s">
        <v>435</v>
      </c>
      <c r="C240" s="19" t="s">
        <v>436</v>
      </c>
      <c r="D240" s="20">
        <v>315169848</v>
      </c>
      <c r="E240" s="21">
        <v>369741283</v>
      </c>
      <c r="F240" s="21">
        <v>336904145</v>
      </c>
      <c r="G240" s="22">
        <f t="shared" si="47"/>
        <v>0.91118887852185015</v>
      </c>
      <c r="H240" s="20">
        <v>78846993</v>
      </c>
      <c r="I240" s="21">
        <v>7289119</v>
      </c>
      <c r="J240" s="21">
        <v>22581605</v>
      </c>
      <c r="K240" s="20">
        <v>108717717</v>
      </c>
      <c r="L240" s="20">
        <v>34986459</v>
      </c>
      <c r="M240" s="21">
        <v>4756304</v>
      </c>
      <c r="N240" s="21">
        <v>70565115</v>
      </c>
      <c r="O240" s="20">
        <v>110307878</v>
      </c>
      <c r="P240" s="20">
        <v>16609590</v>
      </c>
      <c r="Q240" s="21">
        <v>26974</v>
      </c>
      <c r="R240" s="21">
        <v>53143382</v>
      </c>
      <c r="S240" s="20">
        <v>69779946</v>
      </c>
      <c r="T240" s="20">
        <v>17581226</v>
      </c>
      <c r="U240" s="21">
        <v>16605704</v>
      </c>
      <c r="V240" s="21">
        <v>13911674</v>
      </c>
      <c r="W240" s="23">
        <v>48098604</v>
      </c>
    </row>
    <row r="241" spans="1:23" ht="13" x14ac:dyDescent="0.3">
      <c r="A241" s="17" t="s">
        <v>32</v>
      </c>
      <c r="B241" s="18" t="s">
        <v>437</v>
      </c>
      <c r="C241" s="19" t="s">
        <v>438</v>
      </c>
      <c r="D241" s="20">
        <v>1363049256</v>
      </c>
      <c r="E241" s="21">
        <v>1263049256</v>
      </c>
      <c r="F241" s="21">
        <v>1077797523</v>
      </c>
      <c r="G241" s="22">
        <f t="shared" si="47"/>
        <v>0.8533297635702024</v>
      </c>
      <c r="H241" s="20">
        <v>227446760</v>
      </c>
      <c r="I241" s="21">
        <v>51917297</v>
      </c>
      <c r="J241" s="21">
        <v>60681792</v>
      </c>
      <c r="K241" s="20">
        <v>340045849</v>
      </c>
      <c r="L241" s="20">
        <v>62102630</v>
      </c>
      <c r="M241" s="21">
        <v>64404008</v>
      </c>
      <c r="N241" s="21">
        <v>180350693</v>
      </c>
      <c r="O241" s="20">
        <v>306857331</v>
      </c>
      <c r="P241" s="20">
        <v>61423586</v>
      </c>
      <c r="Q241" s="21">
        <v>61994311</v>
      </c>
      <c r="R241" s="21">
        <v>147525090</v>
      </c>
      <c r="S241" s="20">
        <v>270942987</v>
      </c>
      <c r="T241" s="20">
        <v>69385630</v>
      </c>
      <c r="U241" s="21">
        <v>43301400</v>
      </c>
      <c r="V241" s="21">
        <v>47264326</v>
      </c>
      <c r="W241" s="23">
        <v>159951356</v>
      </c>
    </row>
    <row r="242" spans="1:23" ht="13" x14ac:dyDescent="0.3">
      <c r="A242" s="17" t="s">
        <v>32</v>
      </c>
      <c r="B242" s="18" t="s">
        <v>439</v>
      </c>
      <c r="C242" s="19" t="s">
        <v>440</v>
      </c>
      <c r="D242" s="20">
        <v>501148034</v>
      </c>
      <c r="E242" s="21">
        <v>414875376</v>
      </c>
      <c r="F242" s="21">
        <v>465283424</v>
      </c>
      <c r="G242" s="22">
        <f t="shared" si="47"/>
        <v>1.1215016627065377</v>
      </c>
      <c r="H242" s="20">
        <v>157012910</v>
      </c>
      <c r="I242" s="21">
        <v>20447125</v>
      </c>
      <c r="J242" s="21">
        <v>23527465</v>
      </c>
      <c r="K242" s="20">
        <v>200987500</v>
      </c>
      <c r="L242" s="20">
        <v>25112821</v>
      </c>
      <c r="M242" s="21">
        <v>23648638</v>
      </c>
      <c r="N242" s="21">
        <v>82501263</v>
      </c>
      <c r="O242" s="20">
        <v>131262722</v>
      </c>
      <c r="P242" s="20">
        <v>22082881</v>
      </c>
      <c r="Q242" s="21">
        <v>23244770</v>
      </c>
      <c r="R242" s="21">
        <v>66333317</v>
      </c>
      <c r="S242" s="20">
        <v>111660968</v>
      </c>
      <c r="T242" s="20">
        <v>22530502</v>
      </c>
      <c r="U242" s="21">
        <v>-1360213</v>
      </c>
      <c r="V242" s="21">
        <v>201945</v>
      </c>
      <c r="W242" s="23">
        <v>21372234</v>
      </c>
    </row>
    <row r="243" spans="1:23" ht="13" x14ac:dyDescent="0.3">
      <c r="A243" s="17" t="s">
        <v>32</v>
      </c>
      <c r="B243" s="18" t="s">
        <v>441</v>
      </c>
      <c r="C243" s="19" t="s">
        <v>442</v>
      </c>
      <c r="D243" s="20">
        <v>519571529</v>
      </c>
      <c r="E243" s="21">
        <v>551345599</v>
      </c>
      <c r="F243" s="21">
        <v>289448972</v>
      </c>
      <c r="G243" s="22">
        <f t="shared" si="47"/>
        <v>0.52498645590893711</v>
      </c>
      <c r="H243" s="20">
        <v>24650478</v>
      </c>
      <c r="I243" s="21">
        <v>0</v>
      </c>
      <c r="J243" s="21">
        <v>15553732</v>
      </c>
      <c r="K243" s="20">
        <v>40204210</v>
      </c>
      <c r="L243" s="20">
        <v>-42543149</v>
      </c>
      <c r="M243" s="21">
        <v>20720216</v>
      </c>
      <c r="N243" s="21">
        <v>98107880</v>
      </c>
      <c r="O243" s="20">
        <v>76284947</v>
      </c>
      <c r="P243" s="20">
        <v>21952526</v>
      </c>
      <c r="Q243" s="21">
        <v>21956027</v>
      </c>
      <c r="R243" s="21">
        <v>76431484</v>
      </c>
      <c r="S243" s="20">
        <v>120340037</v>
      </c>
      <c r="T243" s="20">
        <v>17456657</v>
      </c>
      <c r="U243" s="21">
        <v>17640227</v>
      </c>
      <c r="V243" s="21">
        <v>17522894</v>
      </c>
      <c r="W243" s="23">
        <v>52619778</v>
      </c>
    </row>
    <row r="244" spans="1:23" ht="13" x14ac:dyDescent="0.3">
      <c r="A244" s="17" t="s">
        <v>47</v>
      </c>
      <c r="B244" s="18" t="s">
        <v>443</v>
      </c>
      <c r="C244" s="19" t="s">
        <v>444</v>
      </c>
      <c r="D244" s="20">
        <v>1139097307</v>
      </c>
      <c r="E244" s="21">
        <v>1150889801</v>
      </c>
      <c r="F244" s="21">
        <v>1136549452</v>
      </c>
      <c r="G244" s="22">
        <f t="shared" si="47"/>
        <v>0.98753977228094314</v>
      </c>
      <c r="H244" s="20">
        <v>467855173</v>
      </c>
      <c r="I244" s="21">
        <v>2119825</v>
      </c>
      <c r="J244" s="21">
        <v>1767845</v>
      </c>
      <c r="K244" s="20">
        <v>471742843</v>
      </c>
      <c r="L244" s="20">
        <v>3115293</v>
      </c>
      <c r="M244" s="21">
        <v>3596275</v>
      </c>
      <c r="N244" s="21">
        <v>372188137</v>
      </c>
      <c r="O244" s="20">
        <v>378899705</v>
      </c>
      <c r="P244" s="20">
        <v>1722663</v>
      </c>
      <c r="Q244" s="21">
        <v>0</v>
      </c>
      <c r="R244" s="21">
        <v>280138347</v>
      </c>
      <c r="S244" s="20">
        <v>281861010</v>
      </c>
      <c r="T244" s="20">
        <v>2168603</v>
      </c>
      <c r="U244" s="21">
        <v>0</v>
      </c>
      <c r="V244" s="21">
        <v>1877291</v>
      </c>
      <c r="W244" s="23">
        <v>4045894</v>
      </c>
    </row>
    <row r="245" spans="1:23" ht="14" x14ac:dyDescent="0.3">
      <c r="A245" s="24" t="s">
        <v>0</v>
      </c>
      <c r="B245" s="25" t="s">
        <v>445</v>
      </c>
      <c r="C245" s="26" t="s">
        <v>0</v>
      </c>
      <c r="D245" s="27">
        <f>SUM(D239:D244)</f>
        <v>4064279114</v>
      </c>
      <c r="E245" s="28">
        <f>SUM(E239:E244)</f>
        <v>3969438303</v>
      </c>
      <c r="F245" s="28">
        <f>SUM(F239:F244)</f>
        <v>3522873226</v>
      </c>
      <c r="G245" s="29">
        <f t="shared" si="47"/>
        <v>0.88749917673175638</v>
      </c>
      <c r="H245" s="27">
        <f t="shared" ref="H245:W245" si="49">SUM(H239:H244)</f>
        <v>955855091</v>
      </c>
      <c r="I245" s="28">
        <f t="shared" si="49"/>
        <v>152350549</v>
      </c>
      <c r="J245" s="28">
        <f t="shared" si="49"/>
        <v>129741893</v>
      </c>
      <c r="K245" s="27">
        <f t="shared" si="49"/>
        <v>1237947533</v>
      </c>
      <c r="L245" s="27">
        <f t="shared" si="49"/>
        <v>83541204</v>
      </c>
      <c r="M245" s="28">
        <f t="shared" si="49"/>
        <v>118037705</v>
      </c>
      <c r="N245" s="28">
        <f t="shared" si="49"/>
        <v>891943393</v>
      </c>
      <c r="O245" s="27">
        <f t="shared" si="49"/>
        <v>1093522302</v>
      </c>
      <c r="P245" s="27">
        <f t="shared" si="49"/>
        <v>124735509</v>
      </c>
      <c r="Q245" s="28">
        <f t="shared" si="49"/>
        <v>107910380</v>
      </c>
      <c r="R245" s="28">
        <f t="shared" si="49"/>
        <v>668423809</v>
      </c>
      <c r="S245" s="27">
        <f t="shared" si="49"/>
        <v>901069698</v>
      </c>
      <c r="T245" s="27">
        <f t="shared" si="49"/>
        <v>130054174</v>
      </c>
      <c r="U245" s="28">
        <f t="shared" si="49"/>
        <v>76952010</v>
      </c>
      <c r="V245" s="28">
        <f t="shared" si="49"/>
        <v>83327509</v>
      </c>
      <c r="W245" s="30">
        <f t="shared" si="49"/>
        <v>290333693</v>
      </c>
    </row>
    <row r="246" spans="1:23" ht="13" x14ac:dyDescent="0.3">
      <c r="A246" s="17" t="s">
        <v>32</v>
      </c>
      <c r="B246" s="18" t="s">
        <v>446</v>
      </c>
      <c r="C246" s="19" t="s">
        <v>447</v>
      </c>
      <c r="D246" s="20">
        <v>695233521</v>
      </c>
      <c r="E246" s="21">
        <v>728559336</v>
      </c>
      <c r="F246" s="21">
        <v>452943530</v>
      </c>
      <c r="G246" s="22">
        <f t="shared" si="47"/>
        <v>0.62169751675517615</v>
      </c>
      <c r="H246" s="20">
        <v>44688260</v>
      </c>
      <c r="I246" s="21">
        <v>62674221</v>
      </c>
      <c r="J246" s="21">
        <v>27316662</v>
      </c>
      <c r="K246" s="20">
        <v>134679143</v>
      </c>
      <c r="L246" s="20">
        <v>30333852</v>
      </c>
      <c r="M246" s="21">
        <v>29521684</v>
      </c>
      <c r="N246" s="21">
        <v>52002616</v>
      </c>
      <c r="O246" s="20">
        <v>111858152</v>
      </c>
      <c r="P246" s="20">
        <v>36249779</v>
      </c>
      <c r="Q246" s="21">
        <v>29819534</v>
      </c>
      <c r="R246" s="21">
        <v>46111705</v>
      </c>
      <c r="S246" s="20">
        <v>112181018</v>
      </c>
      <c r="T246" s="20">
        <v>34041902</v>
      </c>
      <c r="U246" s="21">
        <v>28370392</v>
      </c>
      <c r="V246" s="21">
        <v>31812923</v>
      </c>
      <c r="W246" s="23">
        <v>94225217</v>
      </c>
    </row>
    <row r="247" spans="1:23" ht="13" x14ac:dyDescent="0.3">
      <c r="A247" s="17" t="s">
        <v>32</v>
      </c>
      <c r="B247" s="18" t="s">
        <v>448</v>
      </c>
      <c r="C247" s="19" t="s">
        <v>449</v>
      </c>
      <c r="D247" s="20">
        <v>243950426</v>
      </c>
      <c r="E247" s="21">
        <v>261364880</v>
      </c>
      <c r="F247" s="21">
        <v>89948286</v>
      </c>
      <c r="G247" s="22">
        <f t="shared" si="47"/>
        <v>0.34414832627857272</v>
      </c>
      <c r="H247" s="20">
        <v>0</v>
      </c>
      <c r="I247" s="21">
        <v>41191224</v>
      </c>
      <c r="J247" s="21">
        <v>7218566</v>
      </c>
      <c r="K247" s="20">
        <v>48409790</v>
      </c>
      <c r="L247" s="20">
        <v>9591128</v>
      </c>
      <c r="M247" s="21">
        <v>10066924</v>
      </c>
      <c r="N247" s="21">
        <v>43065911</v>
      </c>
      <c r="O247" s="20">
        <v>62723963</v>
      </c>
      <c r="P247" s="20">
        <v>-21227514</v>
      </c>
      <c r="Q247" s="21">
        <v>42047</v>
      </c>
      <c r="R247" s="21">
        <v>0</v>
      </c>
      <c r="S247" s="20">
        <v>-21185467</v>
      </c>
      <c r="T247" s="20">
        <v>0</v>
      </c>
      <c r="U247" s="21">
        <v>0</v>
      </c>
      <c r="V247" s="21">
        <v>0</v>
      </c>
      <c r="W247" s="23">
        <v>0</v>
      </c>
    </row>
    <row r="248" spans="1:23" ht="13" x14ac:dyDescent="0.3">
      <c r="A248" s="17" t="s">
        <v>32</v>
      </c>
      <c r="B248" s="18" t="s">
        <v>450</v>
      </c>
      <c r="C248" s="19" t="s">
        <v>451</v>
      </c>
      <c r="D248" s="20">
        <v>359664123</v>
      </c>
      <c r="E248" s="21">
        <v>359664123</v>
      </c>
      <c r="F248" s="21">
        <v>334227984</v>
      </c>
      <c r="G248" s="22">
        <f t="shared" si="47"/>
        <v>0.92927807536700013</v>
      </c>
      <c r="H248" s="20">
        <v>133048013</v>
      </c>
      <c r="I248" s="21">
        <v>-3502225</v>
      </c>
      <c r="J248" s="21">
        <v>9757391</v>
      </c>
      <c r="K248" s="20">
        <v>139303179</v>
      </c>
      <c r="L248" s="20">
        <v>4051678</v>
      </c>
      <c r="M248" s="21">
        <v>4273279</v>
      </c>
      <c r="N248" s="21">
        <v>89614964</v>
      </c>
      <c r="O248" s="20">
        <v>97939921</v>
      </c>
      <c r="P248" s="20">
        <v>4173303</v>
      </c>
      <c r="Q248" s="21">
        <v>7341723</v>
      </c>
      <c r="R248" s="21">
        <v>68032856</v>
      </c>
      <c r="S248" s="20">
        <v>79547882</v>
      </c>
      <c r="T248" s="20">
        <v>7038291</v>
      </c>
      <c r="U248" s="21">
        <v>6956905</v>
      </c>
      <c r="V248" s="21">
        <v>3441806</v>
      </c>
      <c r="W248" s="23">
        <v>17437002</v>
      </c>
    </row>
    <row r="249" spans="1:23" ht="13" x14ac:dyDescent="0.3">
      <c r="A249" s="17" t="s">
        <v>32</v>
      </c>
      <c r="B249" s="18" t="s">
        <v>452</v>
      </c>
      <c r="C249" s="19" t="s">
        <v>453</v>
      </c>
      <c r="D249" s="20">
        <v>439743289</v>
      </c>
      <c r="E249" s="21">
        <v>431358511</v>
      </c>
      <c r="F249" s="21">
        <v>322429159</v>
      </c>
      <c r="G249" s="22">
        <f t="shared" si="47"/>
        <v>0.74747373884550528</v>
      </c>
      <c r="H249" s="20">
        <v>44365061</v>
      </c>
      <c r="I249" s="21">
        <v>17463903</v>
      </c>
      <c r="J249" s="21">
        <v>18986686</v>
      </c>
      <c r="K249" s="20">
        <v>80815650</v>
      </c>
      <c r="L249" s="20">
        <v>15705146</v>
      </c>
      <c r="M249" s="21">
        <v>19592282</v>
      </c>
      <c r="N249" s="21">
        <v>38703062</v>
      </c>
      <c r="O249" s="20">
        <v>74000490</v>
      </c>
      <c r="P249" s="20">
        <v>23890131</v>
      </c>
      <c r="Q249" s="21">
        <v>25541503</v>
      </c>
      <c r="R249" s="21">
        <v>41051110</v>
      </c>
      <c r="S249" s="20">
        <v>90482744</v>
      </c>
      <c r="T249" s="20">
        <v>25329962</v>
      </c>
      <c r="U249" s="21">
        <v>27716618</v>
      </c>
      <c r="V249" s="21">
        <v>24083695</v>
      </c>
      <c r="W249" s="23">
        <v>77130275</v>
      </c>
    </row>
    <row r="250" spans="1:23" ht="13" x14ac:dyDescent="0.3">
      <c r="A250" s="17" t="s">
        <v>32</v>
      </c>
      <c r="B250" s="18" t="s">
        <v>454</v>
      </c>
      <c r="C250" s="19" t="s">
        <v>455</v>
      </c>
      <c r="D250" s="20">
        <v>201484163</v>
      </c>
      <c r="E250" s="21">
        <v>201484163</v>
      </c>
      <c r="F250" s="21">
        <v>101585195</v>
      </c>
      <c r="G250" s="22">
        <f t="shared" si="47"/>
        <v>0.50418451498840633</v>
      </c>
      <c r="H250" s="20">
        <v>0</v>
      </c>
      <c r="I250" s="21">
        <v>218272</v>
      </c>
      <c r="J250" s="21">
        <v>75822</v>
      </c>
      <c r="K250" s="20">
        <v>294094</v>
      </c>
      <c r="L250" s="20">
        <v>2162934</v>
      </c>
      <c r="M250" s="21">
        <v>1096636</v>
      </c>
      <c r="N250" s="21">
        <v>50363569</v>
      </c>
      <c r="O250" s="20">
        <v>53623139</v>
      </c>
      <c r="P250" s="20">
        <v>200752</v>
      </c>
      <c r="Q250" s="21">
        <v>135364</v>
      </c>
      <c r="R250" s="21">
        <v>36921808</v>
      </c>
      <c r="S250" s="20">
        <v>37257924</v>
      </c>
      <c r="T250" s="20">
        <v>10585043</v>
      </c>
      <c r="U250" s="21">
        <v>162359</v>
      </c>
      <c r="V250" s="21">
        <v>-337364</v>
      </c>
      <c r="W250" s="23">
        <v>10410038</v>
      </c>
    </row>
    <row r="251" spans="1:23" ht="13" x14ac:dyDescent="0.3">
      <c r="A251" s="17" t="s">
        <v>47</v>
      </c>
      <c r="B251" s="18" t="s">
        <v>456</v>
      </c>
      <c r="C251" s="19" t="s">
        <v>457</v>
      </c>
      <c r="D251" s="20">
        <v>548537798</v>
      </c>
      <c r="E251" s="21">
        <v>553733396</v>
      </c>
      <c r="F251" s="21">
        <v>552293988</v>
      </c>
      <c r="G251" s="22">
        <f t="shared" si="47"/>
        <v>0.99740053966331477</v>
      </c>
      <c r="H251" s="20">
        <v>213340052</v>
      </c>
      <c r="I251" s="21">
        <v>14950860</v>
      </c>
      <c r="J251" s="21">
        <v>1997519</v>
      </c>
      <c r="K251" s="20">
        <v>230288431</v>
      </c>
      <c r="L251" s="20">
        <v>2587735</v>
      </c>
      <c r="M251" s="21">
        <v>2447728</v>
      </c>
      <c r="N251" s="21">
        <v>173210285</v>
      </c>
      <c r="O251" s="20">
        <v>178245748</v>
      </c>
      <c r="P251" s="20">
        <v>2633855</v>
      </c>
      <c r="Q251" s="21">
        <v>3256008</v>
      </c>
      <c r="R251" s="21">
        <v>128797692</v>
      </c>
      <c r="S251" s="20">
        <v>134687555</v>
      </c>
      <c r="T251" s="20">
        <v>2274077</v>
      </c>
      <c r="U251" s="21">
        <v>3402715</v>
      </c>
      <c r="V251" s="21">
        <v>3395462</v>
      </c>
      <c r="W251" s="23">
        <v>9072254</v>
      </c>
    </row>
    <row r="252" spans="1:23" ht="14" x14ac:dyDescent="0.3">
      <c r="A252" s="24" t="s">
        <v>0</v>
      </c>
      <c r="B252" s="25" t="s">
        <v>458</v>
      </c>
      <c r="C252" s="26" t="s">
        <v>0</v>
      </c>
      <c r="D252" s="27">
        <f>SUM(D246:D251)</f>
        <v>2488613320</v>
      </c>
      <c r="E252" s="28">
        <f>SUM(E246:E251)</f>
        <v>2536164409</v>
      </c>
      <c r="F252" s="28">
        <f>SUM(F246:F251)</f>
        <v>1853428142</v>
      </c>
      <c r="G252" s="29">
        <f t="shared" si="47"/>
        <v>0.73079968137034135</v>
      </c>
      <c r="H252" s="27">
        <f t="shared" ref="H252:W252" si="50">SUM(H246:H251)</f>
        <v>435441386</v>
      </c>
      <c r="I252" s="28">
        <f t="shared" si="50"/>
        <v>132996255</v>
      </c>
      <c r="J252" s="28">
        <f t="shared" si="50"/>
        <v>65352646</v>
      </c>
      <c r="K252" s="27">
        <f t="shared" si="50"/>
        <v>633790287</v>
      </c>
      <c r="L252" s="27">
        <f t="shared" si="50"/>
        <v>64432473</v>
      </c>
      <c r="M252" s="28">
        <f t="shared" si="50"/>
        <v>66998533</v>
      </c>
      <c r="N252" s="28">
        <f t="shared" si="50"/>
        <v>446960407</v>
      </c>
      <c r="O252" s="27">
        <f t="shared" si="50"/>
        <v>578391413</v>
      </c>
      <c r="P252" s="27">
        <f t="shared" si="50"/>
        <v>45920306</v>
      </c>
      <c r="Q252" s="28">
        <f t="shared" si="50"/>
        <v>66136179</v>
      </c>
      <c r="R252" s="28">
        <f t="shared" si="50"/>
        <v>320915171</v>
      </c>
      <c r="S252" s="27">
        <f t="shared" si="50"/>
        <v>432971656</v>
      </c>
      <c r="T252" s="27">
        <f t="shared" si="50"/>
        <v>79269275</v>
      </c>
      <c r="U252" s="28">
        <f t="shared" si="50"/>
        <v>66608989</v>
      </c>
      <c r="V252" s="28">
        <f t="shared" si="50"/>
        <v>62396522</v>
      </c>
      <c r="W252" s="30">
        <f t="shared" si="50"/>
        <v>208274786</v>
      </c>
    </row>
    <row r="253" spans="1:23" ht="13" x14ac:dyDescent="0.3">
      <c r="A253" s="17" t="s">
        <v>32</v>
      </c>
      <c r="B253" s="18" t="s">
        <v>459</v>
      </c>
      <c r="C253" s="19" t="s">
        <v>460</v>
      </c>
      <c r="D253" s="20">
        <v>4264860853</v>
      </c>
      <c r="E253" s="21">
        <v>4305446980</v>
      </c>
      <c r="F253" s="21">
        <v>3998239924</v>
      </c>
      <c r="G253" s="22">
        <f t="shared" si="47"/>
        <v>0.9286468844170972</v>
      </c>
      <c r="H253" s="20">
        <v>617742370</v>
      </c>
      <c r="I253" s="21">
        <v>299844847</v>
      </c>
      <c r="J253" s="21">
        <v>336189373</v>
      </c>
      <c r="K253" s="20">
        <v>1253776590</v>
      </c>
      <c r="L253" s="20">
        <v>262954632</v>
      </c>
      <c r="M253" s="21">
        <v>292095511</v>
      </c>
      <c r="N253" s="21">
        <v>519057336</v>
      </c>
      <c r="O253" s="20">
        <v>1074107479</v>
      </c>
      <c r="P253" s="20">
        <v>312204846</v>
      </c>
      <c r="Q253" s="21">
        <v>308602052</v>
      </c>
      <c r="R253" s="21">
        <v>459468305</v>
      </c>
      <c r="S253" s="20">
        <v>1080275203</v>
      </c>
      <c r="T253" s="20">
        <v>284564228</v>
      </c>
      <c r="U253" s="21">
        <v>305516424</v>
      </c>
      <c r="V253" s="21">
        <v>0</v>
      </c>
      <c r="W253" s="23">
        <v>590080652</v>
      </c>
    </row>
    <row r="254" spans="1:23" ht="13" x14ac:dyDescent="0.3">
      <c r="A254" s="17" t="s">
        <v>32</v>
      </c>
      <c r="B254" s="18" t="s">
        <v>461</v>
      </c>
      <c r="C254" s="19" t="s">
        <v>462</v>
      </c>
      <c r="D254" s="20">
        <v>633671720</v>
      </c>
      <c r="E254" s="21">
        <v>633671720</v>
      </c>
      <c r="F254" s="21">
        <v>633297773</v>
      </c>
      <c r="G254" s="22">
        <f t="shared" si="47"/>
        <v>0.99940987267034731</v>
      </c>
      <c r="H254" s="20">
        <v>125522642</v>
      </c>
      <c r="I254" s="21">
        <v>6750051</v>
      </c>
      <c r="J254" s="21">
        <v>39351371</v>
      </c>
      <c r="K254" s="20">
        <v>171624064</v>
      </c>
      <c r="L254" s="20">
        <v>35152198</v>
      </c>
      <c r="M254" s="21">
        <v>44891456</v>
      </c>
      <c r="N254" s="21">
        <v>100514245</v>
      </c>
      <c r="O254" s="20">
        <v>180557899</v>
      </c>
      <c r="P254" s="20">
        <v>28127639</v>
      </c>
      <c r="Q254" s="21">
        <v>36218657</v>
      </c>
      <c r="R254" s="21">
        <v>86086816</v>
      </c>
      <c r="S254" s="20">
        <v>150433112</v>
      </c>
      <c r="T254" s="20">
        <v>34625488</v>
      </c>
      <c r="U254" s="21">
        <v>32146652</v>
      </c>
      <c r="V254" s="21">
        <v>63910558</v>
      </c>
      <c r="W254" s="23">
        <v>130682698</v>
      </c>
    </row>
    <row r="255" spans="1:23" ht="13" x14ac:dyDescent="0.3">
      <c r="A255" s="17" t="s">
        <v>32</v>
      </c>
      <c r="B255" s="18" t="s">
        <v>463</v>
      </c>
      <c r="C255" s="19" t="s">
        <v>464</v>
      </c>
      <c r="D255" s="20">
        <v>2231214179</v>
      </c>
      <c r="E255" s="21">
        <v>2219102104</v>
      </c>
      <c r="F255" s="21">
        <v>2114971123</v>
      </c>
      <c r="G255" s="22">
        <f t="shared" si="47"/>
        <v>0.95307517359732985</v>
      </c>
      <c r="H255" s="20">
        <v>722376217</v>
      </c>
      <c r="I255" s="21">
        <v>-180654825</v>
      </c>
      <c r="J255" s="21">
        <v>168179023</v>
      </c>
      <c r="K255" s="20">
        <v>709900415</v>
      </c>
      <c r="L255" s="20">
        <v>133652230</v>
      </c>
      <c r="M255" s="21">
        <v>109292173</v>
      </c>
      <c r="N255" s="21">
        <v>288908408</v>
      </c>
      <c r="O255" s="20">
        <v>531852811</v>
      </c>
      <c r="P255" s="20">
        <v>124324262</v>
      </c>
      <c r="Q255" s="21">
        <v>79673779</v>
      </c>
      <c r="R255" s="21">
        <v>248608057</v>
      </c>
      <c r="S255" s="20">
        <v>452606098</v>
      </c>
      <c r="T255" s="20">
        <v>357548603</v>
      </c>
      <c r="U255" s="21">
        <v>-92449045</v>
      </c>
      <c r="V255" s="21">
        <v>155512241</v>
      </c>
      <c r="W255" s="23">
        <v>420611799</v>
      </c>
    </row>
    <row r="256" spans="1:23" ht="13" x14ac:dyDescent="0.3">
      <c r="A256" s="17" t="s">
        <v>47</v>
      </c>
      <c r="B256" s="18" t="s">
        <v>465</v>
      </c>
      <c r="C256" s="19" t="s">
        <v>466</v>
      </c>
      <c r="D256" s="20">
        <v>241172000</v>
      </c>
      <c r="E256" s="21">
        <v>242086992</v>
      </c>
      <c r="F256" s="21">
        <v>227913581</v>
      </c>
      <c r="G256" s="22">
        <f t="shared" si="47"/>
        <v>0.94145323182007234</v>
      </c>
      <c r="H256" s="20">
        <v>92290401</v>
      </c>
      <c r="I256" s="21">
        <v>0</v>
      </c>
      <c r="J256" s="21">
        <v>478198</v>
      </c>
      <c r="K256" s="20">
        <v>92768599</v>
      </c>
      <c r="L256" s="20">
        <v>135791</v>
      </c>
      <c r="M256" s="21">
        <v>325710</v>
      </c>
      <c r="N256" s="21">
        <v>65296731</v>
      </c>
      <c r="O256" s="20">
        <v>65758232</v>
      </c>
      <c r="P256" s="20">
        <v>1009382</v>
      </c>
      <c r="Q256" s="21">
        <v>4138184</v>
      </c>
      <c r="R256" s="21">
        <v>56627605</v>
      </c>
      <c r="S256" s="20">
        <v>61775171</v>
      </c>
      <c r="T256" s="20">
        <v>1594065</v>
      </c>
      <c r="U256" s="21">
        <v>1190974</v>
      </c>
      <c r="V256" s="21">
        <v>4826540</v>
      </c>
      <c r="W256" s="23">
        <v>7611579</v>
      </c>
    </row>
    <row r="257" spans="1:23" ht="14" x14ac:dyDescent="0.3">
      <c r="A257" s="24" t="s">
        <v>0</v>
      </c>
      <c r="B257" s="25" t="s">
        <v>467</v>
      </c>
      <c r="C257" s="26" t="s">
        <v>0</v>
      </c>
      <c r="D257" s="27">
        <f>SUM(D253:D256)</f>
        <v>7370918752</v>
      </c>
      <c r="E257" s="28">
        <f>SUM(E253:E256)</f>
        <v>7400307796</v>
      </c>
      <c r="F257" s="28">
        <f>SUM(F253:F256)</f>
        <v>6974422401</v>
      </c>
      <c r="G257" s="29">
        <f t="shared" si="47"/>
        <v>0.94245031331937323</v>
      </c>
      <c r="H257" s="27">
        <f t="shared" ref="H257:W257" si="51">SUM(H253:H256)</f>
        <v>1557931630</v>
      </c>
      <c r="I257" s="28">
        <f t="shared" si="51"/>
        <v>125940073</v>
      </c>
      <c r="J257" s="28">
        <f t="shared" si="51"/>
        <v>544197965</v>
      </c>
      <c r="K257" s="27">
        <f t="shared" si="51"/>
        <v>2228069668</v>
      </c>
      <c r="L257" s="27">
        <f t="shared" si="51"/>
        <v>431894851</v>
      </c>
      <c r="M257" s="28">
        <f t="shared" si="51"/>
        <v>446604850</v>
      </c>
      <c r="N257" s="28">
        <f t="shared" si="51"/>
        <v>973776720</v>
      </c>
      <c r="O257" s="27">
        <f t="shared" si="51"/>
        <v>1852276421</v>
      </c>
      <c r="P257" s="27">
        <f t="shared" si="51"/>
        <v>465666129</v>
      </c>
      <c r="Q257" s="28">
        <f t="shared" si="51"/>
        <v>428632672</v>
      </c>
      <c r="R257" s="28">
        <f t="shared" si="51"/>
        <v>850790783</v>
      </c>
      <c r="S257" s="27">
        <f t="shared" si="51"/>
        <v>1745089584</v>
      </c>
      <c r="T257" s="27">
        <f t="shared" si="51"/>
        <v>678332384</v>
      </c>
      <c r="U257" s="28">
        <f t="shared" si="51"/>
        <v>246405005</v>
      </c>
      <c r="V257" s="28">
        <f t="shared" si="51"/>
        <v>224249339</v>
      </c>
      <c r="W257" s="30">
        <f t="shared" si="51"/>
        <v>1148986728</v>
      </c>
    </row>
    <row r="258" spans="1:23" ht="14" x14ac:dyDescent="0.3">
      <c r="A258" s="24" t="s">
        <v>0</v>
      </c>
      <c r="B258" s="25" t="s">
        <v>468</v>
      </c>
      <c r="C258" s="26" t="s">
        <v>0</v>
      </c>
      <c r="D258" s="27">
        <f>SUM(D232:D237,D239:D244,D246:D251,D253:D256)</f>
        <v>27166715884</v>
      </c>
      <c r="E258" s="28">
        <f>SUM(E232:E237,E239:E244,E246:E251,E253:E256)</f>
        <v>26687693303</v>
      </c>
      <c r="F258" s="28">
        <f>SUM(F232:F237,F239:F244,F246:F251,F253:F256)</f>
        <v>23700015112</v>
      </c>
      <c r="G258" s="29">
        <f t="shared" si="47"/>
        <v>0.88805034001705385</v>
      </c>
      <c r="H258" s="27">
        <f t="shared" ref="H258:W258" si="52">SUM(H232:H237,H239:H244,H246:H251,H253:H256)</f>
        <v>4132159350</v>
      </c>
      <c r="I258" s="28">
        <f t="shared" si="52"/>
        <v>2082090162</v>
      </c>
      <c r="J258" s="28">
        <f t="shared" si="52"/>
        <v>1321446777</v>
      </c>
      <c r="K258" s="27">
        <f t="shared" si="52"/>
        <v>7535696289</v>
      </c>
      <c r="L258" s="27">
        <f t="shared" si="52"/>
        <v>1324143647</v>
      </c>
      <c r="M258" s="28">
        <f t="shared" si="52"/>
        <v>1278180116</v>
      </c>
      <c r="N258" s="28">
        <f t="shared" si="52"/>
        <v>3954991510</v>
      </c>
      <c r="O258" s="27">
        <f t="shared" si="52"/>
        <v>6557315273</v>
      </c>
      <c r="P258" s="27">
        <f t="shared" si="52"/>
        <v>1229399709</v>
      </c>
      <c r="Q258" s="28">
        <f t="shared" si="52"/>
        <v>1057215420</v>
      </c>
      <c r="R258" s="28">
        <f t="shared" si="52"/>
        <v>3124112497</v>
      </c>
      <c r="S258" s="27">
        <f t="shared" si="52"/>
        <v>5410727626</v>
      </c>
      <c r="T258" s="27">
        <f t="shared" si="52"/>
        <v>1748561679</v>
      </c>
      <c r="U258" s="28">
        <f t="shared" si="52"/>
        <v>1230336487</v>
      </c>
      <c r="V258" s="28">
        <f t="shared" si="52"/>
        <v>1217377758</v>
      </c>
      <c r="W258" s="30">
        <f t="shared" si="52"/>
        <v>4196275924</v>
      </c>
    </row>
    <row r="259" spans="1:23" ht="14.5" customHeight="1" x14ac:dyDescent="0.3">
      <c r="A259" s="13"/>
      <c r="B259" s="14" t="s">
        <v>24</v>
      </c>
      <c r="D259" s="31"/>
      <c r="E259" s="32"/>
      <c r="F259" s="32"/>
      <c r="G259" s="33"/>
      <c r="H259" s="31"/>
      <c r="I259" s="32"/>
      <c r="J259" s="32"/>
      <c r="K259" s="31"/>
      <c r="L259" s="31"/>
      <c r="M259" s="32"/>
      <c r="N259" s="32"/>
      <c r="O259" s="31"/>
      <c r="P259" s="31"/>
      <c r="Q259" s="32"/>
      <c r="R259" s="32"/>
      <c r="S259" s="31"/>
      <c r="T259" s="31"/>
      <c r="U259" s="32"/>
      <c r="V259" s="32"/>
      <c r="W259" s="34"/>
    </row>
    <row r="260" spans="1:23" ht="28.9" customHeight="1" x14ac:dyDescent="0.3">
      <c r="A260" s="16" t="s">
        <v>0</v>
      </c>
      <c r="B260" s="14" t="s">
        <v>469</v>
      </c>
      <c r="D260" s="31"/>
      <c r="E260" s="32"/>
      <c r="F260" s="32"/>
      <c r="G260" s="33"/>
      <c r="H260" s="31"/>
      <c r="I260" s="32"/>
      <c r="J260" s="32"/>
      <c r="K260" s="31"/>
      <c r="L260" s="31"/>
      <c r="M260" s="32"/>
      <c r="N260" s="32"/>
      <c r="O260" s="31"/>
      <c r="P260" s="31"/>
      <c r="Q260" s="32"/>
      <c r="R260" s="32"/>
      <c r="S260" s="31"/>
      <c r="T260" s="31"/>
      <c r="U260" s="32"/>
      <c r="V260" s="32"/>
      <c r="W260" s="34"/>
    </row>
    <row r="261" spans="1:23" ht="13" x14ac:dyDescent="0.3">
      <c r="A261" s="17" t="s">
        <v>32</v>
      </c>
      <c r="B261" s="18" t="s">
        <v>470</v>
      </c>
      <c r="C261" s="19" t="s">
        <v>471</v>
      </c>
      <c r="D261" s="20">
        <v>332056955</v>
      </c>
      <c r="E261" s="21">
        <v>339499747</v>
      </c>
      <c r="F261" s="21">
        <v>262327520</v>
      </c>
      <c r="G261" s="22">
        <f t="shared" ref="G261:G297" si="53">IF(($E261     =0),0,($F261     /$E261     ))</f>
        <v>0.77268841086941964</v>
      </c>
      <c r="H261" s="20">
        <v>85719424</v>
      </c>
      <c r="I261" s="21">
        <v>7295128</v>
      </c>
      <c r="J261" s="21">
        <v>8898529</v>
      </c>
      <c r="K261" s="20">
        <v>101913081</v>
      </c>
      <c r="L261" s="20">
        <v>10029398</v>
      </c>
      <c r="M261" s="21">
        <v>7960366</v>
      </c>
      <c r="N261" s="21">
        <v>72257473</v>
      </c>
      <c r="O261" s="20">
        <v>90247237</v>
      </c>
      <c r="P261" s="20">
        <v>8870865</v>
      </c>
      <c r="Q261" s="21">
        <v>10034905</v>
      </c>
      <c r="R261" s="21">
        <v>56575157</v>
      </c>
      <c r="S261" s="20">
        <v>75480927</v>
      </c>
      <c r="T261" s="20">
        <v>11007327</v>
      </c>
      <c r="U261" s="21">
        <v>7903186</v>
      </c>
      <c r="V261" s="21">
        <v>-24224238</v>
      </c>
      <c r="W261" s="23">
        <v>-5313725</v>
      </c>
    </row>
    <row r="262" spans="1:23" ht="13" x14ac:dyDescent="0.3">
      <c r="A262" s="17" t="s">
        <v>32</v>
      </c>
      <c r="B262" s="18" t="s">
        <v>472</v>
      </c>
      <c r="C262" s="19" t="s">
        <v>473</v>
      </c>
      <c r="D262" s="20">
        <v>628692789</v>
      </c>
      <c r="E262" s="21">
        <v>656220030</v>
      </c>
      <c r="F262" s="21">
        <v>603443804</v>
      </c>
      <c r="G262" s="22">
        <f t="shared" si="53"/>
        <v>0.91957541131440323</v>
      </c>
      <c r="H262" s="20">
        <v>134352031</v>
      </c>
      <c r="I262" s="21">
        <v>37608436</v>
      </c>
      <c r="J262" s="21">
        <v>33933291</v>
      </c>
      <c r="K262" s="20">
        <v>205893758</v>
      </c>
      <c r="L262" s="20">
        <v>31824991</v>
      </c>
      <c r="M262" s="21">
        <v>29914668</v>
      </c>
      <c r="N262" s="21">
        <v>109874950</v>
      </c>
      <c r="O262" s="20">
        <v>171614609</v>
      </c>
      <c r="P262" s="20">
        <v>31690280</v>
      </c>
      <c r="Q262" s="21">
        <v>0</v>
      </c>
      <c r="R262" s="21">
        <v>102413854</v>
      </c>
      <c r="S262" s="20">
        <v>134104134</v>
      </c>
      <c r="T262" s="20">
        <v>29219949</v>
      </c>
      <c r="U262" s="21">
        <v>28521230</v>
      </c>
      <c r="V262" s="21">
        <v>34090124</v>
      </c>
      <c r="W262" s="23">
        <v>91831303</v>
      </c>
    </row>
    <row r="263" spans="1:23" ht="13" x14ac:dyDescent="0.3">
      <c r="A263" s="17" t="s">
        <v>32</v>
      </c>
      <c r="B263" s="18" t="s">
        <v>474</v>
      </c>
      <c r="C263" s="19" t="s">
        <v>475</v>
      </c>
      <c r="D263" s="20">
        <v>767197341</v>
      </c>
      <c r="E263" s="21">
        <v>778026895</v>
      </c>
      <c r="F263" s="21">
        <v>672970378</v>
      </c>
      <c r="G263" s="22">
        <f t="shared" si="53"/>
        <v>0.86497058433950413</v>
      </c>
      <c r="H263" s="20">
        <v>57623273</v>
      </c>
      <c r="I263" s="21">
        <v>82649577</v>
      </c>
      <c r="J263" s="21">
        <v>51915981</v>
      </c>
      <c r="K263" s="20">
        <v>192188831</v>
      </c>
      <c r="L263" s="20">
        <v>55303080</v>
      </c>
      <c r="M263" s="21">
        <v>41166972</v>
      </c>
      <c r="N263" s="21">
        <v>61588701</v>
      </c>
      <c r="O263" s="20">
        <v>158058753</v>
      </c>
      <c r="P263" s="20">
        <v>65688471</v>
      </c>
      <c r="Q263" s="21">
        <v>35067605</v>
      </c>
      <c r="R263" s="21">
        <v>93766433</v>
      </c>
      <c r="S263" s="20">
        <v>194522509</v>
      </c>
      <c r="T263" s="20">
        <v>39818890</v>
      </c>
      <c r="U263" s="21">
        <v>57279937</v>
      </c>
      <c r="V263" s="21">
        <v>31101458</v>
      </c>
      <c r="W263" s="23">
        <v>128200285</v>
      </c>
    </row>
    <row r="264" spans="1:23" ht="13" x14ac:dyDescent="0.3">
      <c r="A264" s="17" t="s">
        <v>47</v>
      </c>
      <c r="B264" s="18" t="s">
        <v>476</v>
      </c>
      <c r="C264" s="19" t="s">
        <v>477</v>
      </c>
      <c r="D264" s="20">
        <v>123521587</v>
      </c>
      <c r="E264" s="21">
        <v>129753067</v>
      </c>
      <c r="F264" s="21">
        <v>125786663</v>
      </c>
      <c r="G264" s="22">
        <f t="shared" si="53"/>
        <v>0.96943113491105382</v>
      </c>
      <c r="H264" s="20">
        <v>46250219</v>
      </c>
      <c r="I264" s="21">
        <v>270440</v>
      </c>
      <c r="J264" s="21">
        <v>2846094</v>
      </c>
      <c r="K264" s="20">
        <v>49366753</v>
      </c>
      <c r="L264" s="20">
        <v>998161</v>
      </c>
      <c r="M264" s="21">
        <v>839530</v>
      </c>
      <c r="N264" s="21">
        <v>38797864</v>
      </c>
      <c r="O264" s="20">
        <v>40635555</v>
      </c>
      <c r="P264" s="20">
        <v>978177</v>
      </c>
      <c r="Q264" s="21">
        <v>724148</v>
      </c>
      <c r="R264" s="21">
        <v>29169208</v>
      </c>
      <c r="S264" s="20">
        <v>30871533</v>
      </c>
      <c r="T264" s="20">
        <v>926101</v>
      </c>
      <c r="U264" s="21">
        <v>1084815</v>
      </c>
      <c r="V264" s="21">
        <v>2901906</v>
      </c>
      <c r="W264" s="23">
        <v>4912822</v>
      </c>
    </row>
    <row r="265" spans="1:23" ht="14" x14ac:dyDescent="0.3">
      <c r="A265" s="24" t="s">
        <v>0</v>
      </c>
      <c r="B265" s="25" t="s">
        <v>478</v>
      </c>
      <c r="C265" s="26" t="s">
        <v>0</v>
      </c>
      <c r="D265" s="27">
        <f>SUM(D261:D264)</f>
        <v>1851468672</v>
      </c>
      <c r="E265" s="28">
        <f>SUM(E261:E264)</f>
        <v>1903499739</v>
      </c>
      <c r="F265" s="28">
        <f>SUM(F261:F264)</f>
        <v>1664528365</v>
      </c>
      <c r="G265" s="29">
        <f t="shared" si="53"/>
        <v>0.87445683910335437</v>
      </c>
      <c r="H265" s="27">
        <f t="shared" ref="H265:W265" si="54">SUM(H261:H264)</f>
        <v>323944947</v>
      </c>
      <c r="I265" s="28">
        <f t="shared" si="54"/>
        <v>127823581</v>
      </c>
      <c r="J265" s="28">
        <f t="shared" si="54"/>
        <v>97593895</v>
      </c>
      <c r="K265" s="27">
        <f t="shared" si="54"/>
        <v>549362423</v>
      </c>
      <c r="L265" s="27">
        <f t="shared" si="54"/>
        <v>98155630</v>
      </c>
      <c r="M265" s="28">
        <f t="shared" si="54"/>
        <v>79881536</v>
      </c>
      <c r="N265" s="28">
        <f t="shared" si="54"/>
        <v>282518988</v>
      </c>
      <c r="O265" s="27">
        <f t="shared" si="54"/>
        <v>460556154</v>
      </c>
      <c r="P265" s="27">
        <f t="shared" si="54"/>
        <v>107227793</v>
      </c>
      <c r="Q265" s="28">
        <f t="shared" si="54"/>
        <v>45826658</v>
      </c>
      <c r="R265" s="28">
        <f t="shared" si="54"/>
        <v>281924652</v>
      </c>
      <c r="S265" s="27">
        <f t="shared" si="54"/>
        <v>434979103</v>
      </c>
      <c r="T265" s="27">
        <f t="shared" si="54"/>
        <v>80972267</v>
      </c>
      <c r="U265" s="28">
        <f t="shared" si="54"/>
        <v>94789168</v>
      </c>
      <c r="V265" s="28">
        <f t="shared" si="54"/>
        <v>43869250</v>
      </c>
      <c r="W265" s="30">
        <f t="shared" si="54"/>
        <v>219630685</v>
      </c>
    </row>
    <row r="266" spans="1:23" ht="13" x14ac:dyDescent="0.3">
      <c r="A266" s="17" t="s">
        <v>32</v>
      </c>
      <c r="B266" s="18" t="s">
        <v>479</v>
      </c>
      <c r="C266" s="19" t="s">
        <v>480</v>
      </c>
      <c r="D266" s="20">
        <v>146746606</v>
      </c>
      <c r="E266" s="21">
        <v>119447367</v>
      </c>
      <c r="F266" s="21">
        <v>96475003</v>
      </c>
      <c r="G266" s="22">
        <f t="shared" si="53"/>
        <v>0.8076779373462456</v>
      </c>
      <c r="H266" s="20">
        <v>26523152</v>
      </c>
      <c r="I266" s="21">
        <v>5070545</v>
      </c>
      <c r="J266" s="21">
        <v>3978101</v>
      </c>
      <c r="K266" s="20">
        <v>35571798</v>
      </c>
      <c r="L266" s="20">
        <v>3711588</v>
      </c>
      <c r="M266" s="21">
        <v>3989286</v>
      </c>
      <c r="N266" s="21">
        <v>14746848</v>
      </c>
      <c r="O266" s="20">
        <v>22447722</v>
      </c>
      <c r="P266" s="20">
        <v>5086429</v>
      </c>
      <c r="Q266" s="21">
        <v>5373752</v>
      </c>
      <c r="R266" s="21">
        <v>10793008</v>
      </c>
      <c r="S266" s="20">
        <v>21253189</v>
      </c>
      <c r="T266" s="20">
        <v>5064977</v>
      </c>
      <c r="U266" s="21">
        <v>6336577</v>
      </c>
      <c r="V266" s="21">
        <v>5800740</v>
      </c>
      <c r="W266" s="23">
        <v>17202294</v>
      </c>
    </row>
    <row r="267" spans="1:23" ht="13" x14ac:dyDescent="0.3">
      <c r="A267" s="17" t="s">
        <v>32</v>
      </c>
      <c r="B267" s="18" t="s">
        <v>481</v>
      </c>
      <c r="C267" s="19" t="s">
        <v>482</v>
      </c>
      <c r="D267" s="20">
        <v>459561281</v>
      </c>
      <c r="E267" s="21">
        <v>761644468</v>
      </c>
      <c r="F267" s="21">
        <v>661267653</v>
      </c>
      <c r="G267" s="22">
        <f t="shared" si="53"/>
        <v>0.86821040627580581</v>
      </c>
      <c r="H267" s="20">
        <v>62630863</v>
      </c>
      <c r="I267" s="21">
        <v>29180403</v>
      </c>
      <c r="J267" s="21">
        <v>24277570</v>
      </c>
      <c r="K267" s="20">
        <v>116088836</v>
      </c>
      <c r="L267" s="20">
        <v>31944430</v>
      </c>
      <c r="M267" s="21">
        <v>36909276</v>
      </c>
      <c r="N267" s="21">
        <v>66079937</v>
      </c>
      <c r="O267" s="20">
        <v>134933643</v>
      </c>
      <c r="P267" s="20">
        <v>13177046</v>
      </c>
      <c r="Q267" s="21">
        <v>5107038</v>
      </c>
      <c r="R267" s="21">
        <v>287510295</v>
      </c>
      <c r="S267" s="20">
        <v>305794379</v>
      </c>
      <c r="T267" s="20">
        <v>705801</v>
      </c>
      <c r="U267" s="21">
        <v>11089611</v>
      </c>
      <c r="V267" s="21">
        <v>92655383</v>
      </c>
      <c r="W267" s="23">
        <v>104450795</v>
      </c>
    </row>
    <row r="268" spans="1:23" ht="13" x14ac:dyDescent="0.3">
      <c r="A268" s="17" t="s">
        <v>32</v>
      </c>
      <c r="B268" s="18" t="s">
        <v>483</v>
      </c>
      <c r="C268" s="19" t="s">
        <v>484</v>
      </c>
      <c r="D268" s="20">
        <v>84560740</v>
      </c>
      <c r="E268" s="21">
        <v>84560771</v>
      </c>
      <c r="F268" s="21">
        <v>64099187</v>
      </c>
      <c r="G268" s="22">
        <f t="shared" si="53"/>
        <v>0.75802510126119826</v>
      </c>
      <c r="H268" s="20">
        <v>7517805</v>
      </c>
      <c r="I268" s="21">
        <v>-361210</v>
      </c>
      <c r="J268" s="21">
        <v>2499935</v>
      </c>
      <c r="K268" s="20">
        <v>9656530</v>
      </c>
      <c r="L268" s="20">
        <v>16851624</v>
      </c>
      <c r="M268" s="21">
        <v>3419578</v>
      </c>
      <c r="N268" s="21">
        <v>2354149</v>
      </c>
      <c r="O268" s="20">
        <v>22625351</v>
      </c>
      <c r="P268" s="20">
        <v>13742119</v>
      </c>
      <c r="Q268" s="21">
        <v>3238158</v>
      </c>
      <c r="R268" s="21">
        <v>2281954</v>
      </c>
      <c r="S268" s="20">
        <v>19262231</v>
      </c>
      <c r="T268" s="20">
        <v>12315713</v>
      </c>
      <c r="U268" s="21">
        <v>239362</v>
      </c>
      <c r="V268" s="21">
        <v>0</v>
      </c>
      <c r="W268" s="23">
        <v>12555075</v>
      </c>
    </row>
    <row r="269" spans="1:23" ht="13" x14ac:dyDescent="0.3">
      <c r="A269" s="17" t="s">
        <v>32</v>
      </c>
      <c r="B269" s="18" t="s">
        <v>485</v>
      </c>
      <c r="C269" s="19" t="s">
        <v>486</v>
      </c>
      <c r="D269" s="20">
        <v>140069011</v>
      </c>
      <c r="E269" s="21">
        <v>140151011</v>
      </c>
      <c r="F269" s="21">
        <v>123147461</v>
      </c>
      <c r="G269" s="22">
        <f t="shared" si="53"/>
        <v>0.87867693655096069</v>
      </c>
      <c r="H269" s="20">
        <v>24962845</v>
      </c>
      <c r="I269" s="21">
        <v>6745449</v>
      </c>
      <c r="J269" s="21">
        <v>5459865</v>
      </c>
      <c r="K269" s="20">
        <v>37168159</v>
      </c>
      <c r="L269" s="20">
        <v>5230376</v>
      </c>
      <c r="M269" s="21">
        <v>5308277</v>
      </c>
      <c r="N269" s="21">
        <v>5689363</v>
      </c>
      <c r="O269" s="20">
        <v>16228016</v>
      </c>
      <c r="P269" s="20">
        <v>7609406</v>
      </c>
      <c r="Q269" s="21">
        <v>3117244</v>
      </c>
      <c r="R269" s="21">
        <v>31230881</v>
      </c>
      <c r="S269" s="20">
        <v>41957531</v>
      </c>
      <c r="T269" s="20">
        <v>4436322</v>
      </c>
      <c r="U269" s="21">
        <v>13463268</v>
      </c>
      <c r="V269" s="21">
        <v>9894165</v>
      </c>
      <c r="W269" s="23">
        <v>27793755</v>
      </c>
    </row>
    <row r="270" spans="1:23" ht="13" x14ac:dyDescent="0.3">
      <c r="A270" s="17" t="s">
        <v>32</v>
      </c>
      <c r="B270" s="18" t="s">
        <v>487</v>
      </c>
      <c r="C270" s="19" t="s">
        <v>488</v>
      </c>
      <c r="D270" s="20">
        <v>82515158</v>
      </c>
      <c r="E270" s="21">
        <v>82515159</v>
      </c>
      <c r="F270" s="21">
        <v>73348485</v>
      </c>
      <c r="G270" s="22">
        <f t="shared" si="53"/>
        <v>0.8889092124272584</v>
      </c>
      <c r="H270" s="20">
        <v>18940522</v>
      </c>
      <c r="I270" s="21">
        <v>3559498</v>
      </c>
      <c r="J270" s="21">
        <v>4117219</v>
      </c>
      <c r="K270" s="20">
        <v>26617239</v>
      </c>
      <c r="L270" s="20">
        <v>4081353</v>
      </c>
      <c r="M270" s="21">
        <v>3662583</v>
      </c>
      <c r="N270" s="21">
        <v>9627652</v>
      </c>
      <c r="O270" s="20">
        <v>17371588</v>
      </c>
      <c r="P270" s="20">
        <v>3931661</v>
      </c>
      <c r="Q270" s="21">
        <v>3426426</v>
      </c>
      <c r="R270" s="21">
        <v>11963230</v>
      </c>
      <c r="S270" s="20">
        <v>19321317</v>
      </c>
      <c r="T270" s="20">
        <v>3428108</v>
      </c>
      <c r="U270" s="21">
        <v>3229501</v>
      </c>
      <c r="V270" s="21">
        <v>3380732</v>
      </c>
      <c r="W270" s="23">
        <v>10038341</v>
      </c>
    </row>
    <row r="271" spans="1:23" ht="13" x14ac:dyDescent="0.3">
      <c r="A271" s="17" t="s">
        <v>32</v>
      </c>
      <c r="B271" s="18" t="s">
        <v>489</v>
      </c>
      <c r="C271" s="19" t="s">
        <v>490</v>
      </c>
      <c r="D271" s="20">
        <v>85664579</v>
      </c>
      <c r="E271" s="21">
        <v>86864579</v>
      </c>
      <c r="F271" s="21">
        <v>81211210</v>
      </c>
      <c r="G271" s="22">
        <f t="shared" si="53"/>
        <v>0.93491744201051152</v>
      </c>
      <c r="H271" s="20">
        <v>13039170</v>
      </c>
      <c r="I271" s="21">
        <v>642173</v>
      </c>
      <c r="J271" s="21">
        <v>3361641</v>
      </c>
      <c r="K271" s="20">
        <v>17042984</v>
      </c>
      <c r="L271" s="20">
        <v>6042574</v>
      </c>
      <c r="M271" s="21">
        <v>2540614</v>
      </c>
      <c r="N271" s="21">
        <v>3094616</v>
      </c>
      <c r="O271" s="20">
        <v>11677804</v>
      </c>
      <c r="P271" s="20">
        <v>25026467</v>
      </c>
      <c r="Q271" s="21">
        <v>5594572</v>
      </c>
      <c r="R271" s="21">
        <v>10755194</v>
      </c>
      <c r="S271" s="20">
        <v>41376233</v>
      </c>
      <c r="T271" s="20">
        <v>2634547</v>
      </c>
      <c r="U271" s="21">
        <v>2622912</v>
      </c>
      <c r="V271" s="21">
        <v>5856730</v>
      </c>
      <c r="W271" s="23">
        <v>11114189</v>
      </c>
    </row>
    <row r="272" spans="1:23" ht="13" x14ac:dyDescent="0.3">
      <c r="A272" s="17" t="s">
        <v>47</v>
      </c>
      <c r="B272" s="18" t="s">
        <v>491</v>
      </c>
      <c r="C272" s="19" t="s">
        <v>492</v>
      </c>
      <c r="D272" s="20">
        <v>79706973</v>
      </c>
      <c r="E272" s="21">
        <v>86303152</v>
      </c>
      <c r="F272" s="21">
        <v>81561062</v>
      </c>
      <c r="G272" s="22">
        <f t="shared" si="53"/>
        <v>0.94505310767792117</v>
      </c>
      <c r="H272" s="20">
        <v>157135</v>
      </c>
      <c r="I272" s="21">
        <v>26018090</v>
      </c>
      <c r="J272" s="21">
        <v>221173</v>
      </c>
      <c r="K272" s="20">
        <v>26396398</v>
      </c>
      <c r="L272" s="20">
        <v>10023942</v>
      </c>
      <c r="M272" s="21">
        <v>1716489</v>
      </c>
      <c r="N272" s="21">
        <v>20379892</v>
      </c>
      <c r="O272" s="20">
        <v>32120323</v>
      </c>
      <c r="P272" s="20">
        <v>2365269</v>
      </c>
      <c r="Q272" s="21">
        <v>1077585</v>
      </c>
      <c r="R272" s="21">
        <v>15301760</v>
      </c>
      <c r="S272" s="20">
        <v>18744614</v>
      </c>
      <c r="T272" s="20">
        <v>615970</v>
      </c>
      <c r="U272" s="21">
        <v>1002726</v>
      </c>
      <c r="V272" s="21">
        <v>2681031</v>
      </c>
      <c r="W272" s="23">
        <v>4299727</v>
      </c>
    </row>
    <row r="273" spans="1:23" ht="14" x14ac:dyDescent="0.3">
      <c r="A273" s="24" t="s">
        <v>0</v>
      </c>
      <c r="B273" s="25" t="s">
        <v>493</v>
      </c>
      <c r="C273" s="26" t="s">
        <v>0</v>
      </c>
      <c r="D273" s="27">
        <f>SUM(D266:D272)</f>
        <v>1078824348</v>
      </c>
      <c r="E273" s="28">
        <f>SUM(E266:E272)</f>
        <v>1361486507</v>
      </c>
      <c r="F273" s="28">
        <f>SUM(F266:F272)</f>
        <v>1181110061</v>
      </c>
      <c r="G273" s="29">
        <f t="shared" si="53"/>
        <v>0.86751506895396646</v>
      </c>
      <c r="H273" s="27">
        <f t="shared" ref="H273:W273" si="55">SUM(H266:H272)</f>
        <v>153771492</v>
      </c>
      <c r="I273" s="28">
        <f t="shared" si="55"/>
        <v>70854948</v>
      </c>
      <c r="J273" s="28">
        <f t="shared" si="55"/>
        <v>43915504</v>
      </c>
      <c r="K273" s="27">
        <f t="shared" si="55"/>
        <v>268541944</v>
      </c>
      <c r="L273" s="27">
        <f t="shared" si="55"/>
        <v>77885887</v>
      </c>
      <c r="M273" s="28">
        <f t="shared" si="55"/>
        <v>57546103</v>
      </c>
      <c r="N273" s="28">
        <f t="shared" si="55"/>
        <v>121972457</v>
      </c>
      <c r="O273" s="27">
        <f t="shared" si="55"/>
        <v>257404447</v>
      </c>
      <c r="P273" s="27">
        <f t="shared" si="55"/>
        <v>70938397</v>
      </c>
      <c r="Q273" s="28">
        <f t="shared" si="55"/>
        <v>26934775</v>
      </c>
      <c r="R273" s="28">
        <f t="shared" si="55"/>
        <v>369836322</v>
      </c>
      <c r="S273" s="27">
        <f t="shared" si="55"/>
        <v>467709494</v>
      </c>
      <c r="T273" s="27">
        <f t="shared" si="55"/>
        <v>29201438</v>
      </c>
      <c r="U273" s="28">
        <f t="shared" si="55"/>
        <v>37983957</v>
      </c>
      <c r="V273" s="28">
        <f t="shared" si="55"/>
        <v>120268781</v>
      </c>
      <c r="W273" s="30">
        <f t="shared" si="55"/>
        <v>187454176</v>
      </c>
    </row>
    <row r="274" spans="1:23" ht="13" x14ac:dyDescent="0.3">
      <c r="A274" s="17" t="s">
        <v>32</v>
      </c>
      <c r="B274" s="18" t="s">
        <v>494</v>
      </c>
      <c r="C274" s="19" t="s">
        <v>495</v>
      </c>
      <c r="D274" s="20">
        <v>177789624</v>
      </c>
      <c r="E274" s="21">
        <v>171647491</v>
      </c>
      <c r="F274" s="21">
        <v>58988263</v>
      </c>
      <c r="G274" s="22">
        <f t="shared" si="53"/>
        <v>0.34365933726348497</v>
      </c>
      <c r="H274" s="20">
        <v>2365399</v>
      </c>
      <c r="I274" s="21">
        <v>5307442</v>
      </c>
      <c r="J274" s="21">
        <v>1539252</v>
      </c>
      <c r="K274" s="20">
        <v>9212093</v>
      </c>
      <c r="L274" s="20">
        <v>7666677</v>
      </c>
      <c r="M274" s="21">
        <v>7403413</v>
      </c>
      <c r="N274" s="21">
        <v>547124</v>
      </c>
      <c r="O274" s="20">
        <v>15617214</v>
      </c>
      <c r="P274" s="20">
        <v>5475694</v>
      </c>
      <c r="Q274" s="21">
        <v>4765085</v>
      </c>
      <c r="R274" s="21">
        <v>5944886</v>
      </c>
      <c r="S274" s="20">
        <v>16185665</v>
      </c>
      <c r="T274" s="20">
        <v>6216273</v>
      </c>
      <c r="U274" s="21">
        <v>6017743</v>
      </c>
      <c r="V274" s="21">
        <v>5739275</v>
      </c>
      <c r="W274" s="23">
        <v>17973291</v>
      </c>
    </row>
    <row r="275" spans="1:23" ht="13" x14ac:dyDescent="0.3">
      <c r="A275" s="17" t="s">
        <v>32</v>
      </c>
      <c r="B275" s="18" t="s">
        <v>496</v>
      </c>
      <c r="C275" s="19" t="s">
        <v>497</v>
      </c>
      <c r="D275" s="20">
        <v>252088562</v>
      </c>
      <c r="E275" s="21">
        <v>255627913</v>
      </c>
      <c r="F275" s="21">
        <v>225278140</v>
      </c>
      <c r="G275" s="22">
        <f t="shared" si="53"/>
        <v>0.8812736346206449</v>
      </c>
      <c r="H275" s="20">
        <v>46488029</v>
      </c>
      <c r="I275" s="21">
        <v>13081656</v>
      </c>
      <c r="J275" s="21">
        <v>11607598</v>
      </c>
      <c r="K275" s="20">
        <v>71177283</v>
      </c>
      <c r="L275" s="20">
        <v>12582627</v>
      </c>
      <c r="M275" s="21">
        <v>13645847</v>
      </c>
      <c r="N275" s="21">
        <v>34160650</v>
      </c>
      <c r="O275" s="20">
        <v>60389124</v>
      </c>
      <c r="P275" s="20">
        <v>15867644</v>
      </c>
      <c r="Q275" s="21">
        <v>13032083</v>
      </c>
      <c r="R275" s="21">
        <v>26749929</v>
      </c>
      <c r="S275" s="20">
        <v>55649656</v>
      </c>
      <c r="T275" s="20">
        <v>12178376</v>
      </c>
      <c r="U275" s="21">
        <v>11202065</v>
      </c>
      <c r="V275" s="21">
        <v>14681636</v>
      </c>
      <c r="W275" s="23">
        <v>38062077</v>
      </c>
    </row>
    <row r="276" spans="1:23" ht="13" x14ac:dyDescent="0.3">
      <c r="A276" s="17" t="s">
        <v>32</v>
      </c>
      <c r="B276" s="18" t="s">
        <v>498</v>
      </c>
      <c r="C276" s="19" t="s">
        <v>499</v>
      </c>
      <c r="D276" s="20">
        <v>0</v>
      </c>
      <c r="E276" s="21">
        <v>350355742</v>
      </c>
      <c r="F276" s="21">
        <v>53474174</v>
      </c>
      <c r="G276" s="22">
        <f t="shared" si="53"/>
        <v>0.15262822208862215</v>
      </c>
      <c r="H276" s="20">
        <v>0</v>
      </c>
      <c r="I276" s="21">
        <v>0</v>
      </c>
      <c r="J276" s="21">
        <v>218157</v>
      </c>
      <c r="K276" s="20">
        <v>218157</v>
      </c>
      <c r="L276" s="20">
        <v>15943</v>
      </c>
      <c r="M276" s="21">
        <v>6971600</v>
      </c>
      <c r="N276" s="21">
        <v>26183</v>
      </c>
      <c r="O276" s="20">
        <v>7013726</v>
      </c>
      <c r="P276" s="20">
        <v>35575</v>
      </c>
      <c r="Q276" s="21">
        <v>3969622</v>
      </c>
      <c r="R276" s="21">
        <v>32082611</v>
      </c>
      <c r="S276" s="20">
        <v>36087808</v>
      </c>
      <c r="T276" s="20">
        <v>20123459</v>
      </c>
      <c r="U276" s="21">
        <v>8921233</v>
      </c>
      <c r="V276" s="21">
        <v>-18890209</v>
      </c>
      <c r="W276" s="23">
        <v>10154483</v>
      </c>
    </row>
    <row r="277" spans="1:23" ht="13" x14ac:dyDescent="0.3">
      <c r="A277" s="17" t="s">
        <v>32</v>
      </c>
      <c r="B277" s="18" t="s">
        <v>500</v>
      </c>
      <c r="C277" s="19" t="s">
        <v>501</v>
      </c>
      <c r="D277" s="20">
        <v>98934936</v>
      </c>
      <c r="E277" s="21">
        <v>98934936</v>
      </c>
      <c r="F277" s="21">
        <v>23375358</v>
      </c>
      <c r="G277" s="22">
        <f t="shared" si="53"/>
        <v>0.2362700067850653</v>
      </c>
      <c r="H277" s="20">
        <v>0</v>
      </c>
      <c r="I277" s="21">
        <v>0</v>
      </c>
      <c r="J277" s="21">
        <v>0</v>
      </c>
      <c r="K277" s="20">
        <v>0</v>
      </c>
      <c r="L277" s="20">
        <v>0</v>
      </c>
      <c r="M277" s="21">
        <v>0</v>
      </c>
      <c r="N277" s="21">
        <v>0</v>
      </c>
      <c r="O277" s="20">
        <v>0</v>
      </c>
      <c r="P277" s="20">
        <v>0</v>
      </c>
      <c r="Q277" s="21">
        <v>0</v>
      </c>
      <c r="R277" s="21">
        <v>3712020</v>
      </c>
      <c r="S277" s="20">
        <v>3712020</v>
      </c>
      <c r="T277" s="20">
        <v>3026265</v>
      </c>
      <c r="U277" s="21">
        <v>1317511</v>
      </c>
      <c r="V277" s="21">
        <v>15319562</v>
      </c>
      <c r="W277" s="23">
        <v>19663338</v>
      </c>
    </row>
    <row r="278" spans="1:23" ht="13" x14ac:dyDescent="0.3">
      <c r="A278" s="17" t="s">
        <v>32</v>
      </c>
      <c r="B278" s="18" t="s">
        <v>502</v>
      </c>
      <c r="C278" s="19" t="s">
        <v>503</v>
      </c>
      <c r="D278" s="20">
        <v>92432170</v>
      </c>
      <c r="E278" s="21">
        <v>102937439</v>
      </c>
      <c r="F278" s="21">
        <v>64741285</v>
      </c>
      <c r="G278" s="22">
        <f t="shared" si="53"/>
        <v>0.62893817476846303</v>
      </c>
      <c r="H278" s="20">
        <v>0</v>
      </c>
      <c r="I278" s="21">
        <v>18972458</v>
      </c>
      <c r="J278" s="21">
        <v>11069246</v>
      </c>
      <c r="K278" s="20">
        <v>30041704</v>
      </c>
      <c r="L278" s="20">
        <v>2532737</v>
      </c>
      <c r="M278" s="21">
        <v>1005449</v>
      </c>
      <c r="N278" s="21">
        <v>12370028</v>
      </c>
      <c r="O278" s="20">
        <v>15908214</v>
      </c>
      <c r="P278" s="20">
        <v>6021678</v>
      </c>
      <c r="Q278" s="21">
        <v>3789403</v>
      </c>
      <c r="R278" s="21">
        <v>1763988</v>
      </c>
      <c r="S278" s="20">
        <v>11575069</v>
      </c>
      <c r="T278" s="20">
        <v>2592929</v>
      </c>
      <c r="U278" s="21">
        <v>2854733</v>
      </c>
      <c r="V278" s="21">
        <v>1768636</v>
      </c>
      <c r="W278" s="23">
        <v>7216298</v>
      </c>
    </row>
    <row r="279" spans="1:23" ht="13" x14ac:dyDescent="0.3">
      <c r="A279" s="17" t="s">
        <v>32</v>
      </c>
      <c r="B279" s="18" t="s">
        <v>504</v>
      </c>
      <c r="C279" s="19" t="s">
        <v>505</v>
      </c>
      <c r="D279" s="20">
        <v>118334460</v>
      </c>
      <c r="E279" s="21">
        <v>104326738</v>
      </c>
      <c r="F279" s="21">
        <v>72038274</v>
      </c>
      <c r="G279" s="22">
        <f t="shared" si="53"/>
        <v>0.69050633980332066</v>
      </c>
      <c r="H279" s="20">
        <v>19398561</v>
      </c>
      <c r="I279" s="21">
        <v>6011447</v>
      </c>
      <c r="J279" s="21">
        <v>4334430</v>
      </c>
      <c r="K279" s="20">
        <v>29744438</v>
      </c>
      <c r="L279" s="20">
        <v>4042184</v>
      </c>
      <c r="M279" s="21">
        <v>4597606</v>
      </c>
      <c r="N279" s="21">
        <v>16015425</v>
      </c>
      <c r="O279" s="20">
        <v>24655215</v>
      </c>
      <c r="P279" s="20">
        <v>3480768</v>
      </c>
      <c r="Q279" s="21">
        <v>4028225</v>
      </c>
      <c r="R279" s="21">
        <v>14161900</v>
      </c>
      <c r="S279" s="20">
        <v>21670893</v>
      </c>
      <c r="T279" s="20">
        <v>2904908</v>
      </c>
      <c r="U279" s="21">
        <v>3247394</v>
      </c>
      <c r="V279" s="21">
        <v>-10184574</v>
      </c>
      <c r="W279" s="23">
        <v>-4032272</v>
      </c>
    </row>
    <row r="280" spans="1:23" ht="13" x14ac:dyDescent="0.3">
      <c r="A280" s="17" t="s">
        <v>32</v>
      </c>
      <c r="B280" s="18" t="s">
        <v>506</v>
      </c>
      <c r="C280" s="19" t="s">
        <v>507</v>
      </c>
      <c r="D280" s="20">
        <v>181428654</v>
      </c>
      <c r="E280" s="21">
        <v>176814359</v>
      </c>
      <c r="F280" s="21">
        <v>139069091</v>
      </c>
      <c r="G280" s="22">
        <f t="shared" si="53"/>
        <v>0.78652600267606099</v>
      </c>
      <c r="H280" s="20">
        <v>6267243</v>
      </c>
      <c r="I280" s="21">
        <v>12013470</v>
      </c>
      <c r="J280" s="21">
        <v>10142660</v>
      </c>
      <c r="K280" s="20">
        <v>28423373</v>
      </c>
      <c r="L280" s="20">
        <v>8949747</v>
      </c>
      <c r="M280" s="21">
        <v>9664166</v>
      </c>
      <c r="N280" s="21">
        <v>18480548</v>
      </c>
      <c r="O280" s="20">
        <v>37094461</v>
      </c>
      <c r="P280" s="20">
        <v>9649613</v>
      </c>
      <c r="Q280" s="21">
        <v>9457330</v>
      </c>
      <c r="R280" s="21">
        <v>21604486</v>
      </c>
      <c r="S280" s="20">
        <v>40711429</v>
      </c>
      <c r="T280" s="20">
        <v>12675952</v>
      </c>
      <c r="U280" s="21">
        <v>9216753</v>
      </c>
      <c r="V280" s="21">
        <v>10947123</v>
      </c>
      <c r="W280" s="23">
        <v>32839828</v>
      </c>
    </row>
    <row r="281" spans="1:23" ht="13" x14ac:dyDescent="0.3">
      <c r="A281" s="17" t="s">
        <v>32</v>
      </c>
      <c r="B281" s="18" t="s">
        <v>508</v>
      </c>
      <c r="C281" s="19" t="s">
        <v>509</v>
      </c>
      <c r="D281" s="20">
        <v>304342136</v>
      </c>
      <c r="E281" s="21">
        <v>315625353</v>
      </c>
      <c r="F281" s="21">
        <v>209105192</v>
      </c>
      <c r="G281" s="22">
        <f t="shared" si="53"/>
        <v>0.66251075844341312</v>
      </c>
      <c r="H281" s="20">
        <v>47123493</v>
      </c>
      <c r="I281" s="21">
        <v>11308513</v>
      </c>
      <c r="J281" s="21">
        <v>11144986</v>
      </c>
      <c r="K281" s="20">
        <v>69576992</v>
      </c>
      <c r="L281" s="20">
        <v>10317508</v>
      </c>
      <c r="M281" s="21">
        <v>13582040</v>
      </c>
      <c r="N281" s="21">
        <v>33187840</v>
      </c>
      <c r="O281" s="20">
        <v>57087388</v>
      </c>
      <c r="P281" s="20">
        <v>9561571</v>
      </c>
      <c r="Q281" s="21">
        <v>12426459</v>
      </c>
      <c r="R281" s="21">
        <v>28254078</v>
      </c>
      <c r="S281" s="20">
        <v>50242108</v>
      </c>
      <c r="T281" s="20">
        <v>11184083</v>
      </c>
      <c r="U281" s="21">
        <v>11195486</v>
      </c>
      <c r="V281" s="21">
        <v>9819135</v>
      </c>
      <c r="W281" s="23">
        <v>32198704</v>
      </c>
    </row>
    <row r="282" spans="1:23" ht="13" x14ac:dyDescent="0.3">
      <c r="A282" s="17" t="s">
        <v>47</v>
      </c>
      <c r="B282" s="18" t="s">
        <v>510</v>
      </c>
      <c r="C282" s="19" t="s">
        <v>511</v>
      </c>
      <c r="D282" s="20">
        <v>75415400</v>
      </c>
      <c r="E282" s="21">
        <v>75656180</v>
      </c>
      <c r="F282" s="21">
        <v>78562555</v>
      </c>
      <c r="G282" s="22">
        <f t="shared" si="53"/>
        <v>1.0384155663159309</v>
      </c>
      <c r="H282" s="20">
        <v>26795343</v>
      </c>
      <c r="I282" s="21">
        <v>7321942</v>
      </c>
      <c r="J282" s="21">
        <v>228949</v>
      </c>
      <c r="K282" s="20">
        <v>34346234</v>
      </c>
      <c r="L282" s="20">
        <v>332548</v>
      </c>
      <c r="M282" s="21">
        <v>983538</v>
      </c>
      <c r="N282" s="21">
        <v>26662045</v>
      </c>
      <c r="O282" s="20">
        <v>27978131</v>
      </c>
      <c r="P282" s="20">
        <v>-5107641</v>
      </c>
      <c r="Q282" s="21">
        <v>1370931</v>
      </c>
      <c r="R282" s="21">
        <v>16406868</v>
      </c>
      <c r="S282" s="20">
        <v>12670158</v>
      </c>
      <c r="T282" s="20">
        <v>331101</v>
      </c>
      <c r="U282" s="21">
        <v>3014200</v>
      </c>
      <c r="V282" s="21">
        <v>222731</v>
      </c>
      <c r="W282" s="23">
        <v>3568032</v>
      </c>
    </row>
    <row r="283" spans="1:23" ht="14" x14ac:dyDescent="0.3">
      <c r="A283" s="24" t="s">
        <v>0</v>
      </c>
      <c r="B283" s="25" t="s">
        <v>512</v>
      </c>
      <c r="C283" s="26" t="s">
        <v>0</v>
      </c>
      <c r="D283" s="27">
        <f>SUM(D274:D282)</f>
        <v>1300765942</v>
      </c>
      <c r="E283" s="28">
        <f>SUM(E274:E282)</f>
        <v>1651926151</v>
      </c>
      <c r="F283" s="28">
        <f>SUM(F274:F282)</f>
        <v>924632332</v>
      </c>
      <c r="G283" s="29">
        <f t="shared" si="53"/>
        <v>0.5597298229344394</v>
      </c>
      <c r="H283" s="27">
        <f t="shared" ref="H283:W283" si="56">SUM(H274:H282)</f>
        <v>148438068</v>
      </c>
      <c r="I283" s="28">
        <f t="shared" si="56"/>
        <v>74016928</v>
      </c>
      <c r="J283" s="28">
        <f t="shared" si="56"/>
        <v>50285278</v>
      </c>
      <c r="K283" s="27">
        <f t="shared" si="56"/>
        <v>272740274</v>
      </c>
      <c r="L283" s="27">
        <f t="shared" si="56"/>
        <v>46439971</v>
      </c>
      <c r="M283" s="28">
        <f t="shared" si="56"/>
        <v>57853659</v>
      </c>
      <c r="N283" s="28">
        <f t="shared" si="56"/>
        <v>141449843</v>
      </c>
      <c r="O283" s="27">
        <f t="shared" si="56"/>
        <v>245743473</v>
      </c>
      <c r="P283" s="27">
        <f t="shared" si="56"/>
        <v>44984902</v>
      </c>
      <c r="Q283" s="28">
        <f t="shared" si="56"/>
        <v>52839138</v>
      </c>
      <c r="R283" s="28">
        <f t="shared" si="56"/>
        <v>150680766</v>
      </c>
      <c r="S283" s="27">
        <f t="shared" si="56"/>
        <v>248504806</v>
      </c>
      <c r="T283" s="27">
        <f t="shared" si="56"/>
        <v>71233346</v>
      </c>
      <c r="U283" s="28">
        <f t="shared" si="56"/>
        <v>56987118</v>
      </c>
      <c r="V283" s="28">
        <f t="shared" si="56"/>
        <v>29423315</v>
      </c>
      <c r="W283" s="30">
        <f t="shared" si="56"/>
        <v>157643779</v>
      </c>
    </row>
    <row r="284" spans="1:23" ht="13" x14ac:dyDescent="0.3">
      <c r="A284" s="17" t="s">
        <v>32</v>
      </c>
      <c r="B284" s="18" t="s">
        <v>513</v>
      </c>
      <c r="C284" s="19" t="s">
        <v>514</v>
      </c>
      <c r="D284" s="20">
        <v>400097829</v>
      </c>
      <c r="E284" s="21">
        <v>400097829</v>
      </c>
      <c r="F284" s="21">
        <v>332448745</v>
      </c>
      <c r="G284" s="22">
        <f t="shared" si="53"/>
        <v>0.83091864265027038</v>
      </c>
      <c r="H284" s="20">
        <v>101344865</v>
      </c>
      <c r="I284" s="21">
        <v>19190811</v>
      </c>
      <c r="J284" s="21">
        <v>12469856</v>
      </c>
      <c r="K284" s="20">
        <v>133005532</v>
      </c>
      <c r="L284" s="20">
        <v>17483442</v>
      </c>
      <c r="M284" s="21">
        <v>19185830</v>
      </c>
      <c r="N284" s="21">
        <v>59350108</v>
      </c>
      <c r="O284" s="20">
        <v>96019380</v>
      </c>
      <c r="P284" s="20">
        <v>22124344</v>
      </c>
      <c r="Q284" s="21">
        <v>15555582</v>
      </c>
      <c r="R284" s="21">
        <v>17023696</v>
      </c>
      <c r="S284" s="20">
        <v>54703622</v>
      </c>
      <c r="T284" s="20">
        <v>16214694</v>
      </c>
      <c r="U284" s="21">
        <v>16025488</v>
      </c>
      <c r="V284" s="21">
        <v>16480029</v>
      </c>
      <c r="W284" s="23">
        <v>48720211</v>
      </c>
    </row>
    <row r="285" spans="1:23" ht="13" x14ac:dyDescent="0.3">
      <c r="A285" s="17" t="s">
        <v>32</v>
      </c>
      <c r="B285" s="18" t="s">
        <v>515</v>
      </c>
      <c r="C285" s="19" t="s">
        <v>516</v>
      </c>
      <c r="D285" s="20">
        <v>83126150</v>
      </c>
      <c r="E285" s="21">
        <v>83190740</v>
      </c>
      <c r="F285" s="21">
        <v>57981686</v>
      </c>
      <c r="G285" s="22">
        <f t="shared" si="53"/>
        <v>0.69697283615940908</v>
      </c>
      <c r="H285" s="20">
        <v>34335</v>
      </c>
      <c r="I285" s="21">
        <v>20001214</v>
      </c>
      <c r="J285" s="21">
        <v>5131029</v>
      </c>
      <c r="K285" s="20">
        <v>25166578</v>
      </c>
      <c r="L285" s="20">
        <v>1305648</v>
      </c>
      <c r="M285" s="21">
        <v>1178015</v>
      </c>
      <c r="N285" s="21">
        <v>11434062</v>
      </c>
      <c r="O285" s="20">
        <v>13917725</v>
      </c>
      <c r="P285" s="20">
        <v>1158422</v>
      </c>
      <c r="Q285" s="21">
        <v>2460243</v>
      </c>
      <c r="R285" s="21">
        <v>11328020</v>
      </c>
      <c r="S285" s="20">
        <v>14946685</v>
      </c>
      <c r="T285" s="20">
        <v>1737345</v>
      </c>
      <c r="U285" s="21">
        <v>2213353</v>
      </c>
      <c r="V285" s="21">
        <v>0</v>
      </c>
      <c r="W285" s="23">
        <v>3950698</v>
      </c>
    </row>
    <row r="286" spans="1:23" ht="13" x14ac:dyDescent="0.3">
      <c r="A286" s="17" t="s">
        <v>32</v>
      </c>
      <c r="B286" s="18" t="s">
        <v>517</v>
      </c>
      <c r="C286" s="19" t="s">
        <v>518</v>
      </c>
      <c r="D286" s="20">
        <v>240490331</v>
      </c>
      <c r="E286" s="21">
        <v>264394812</v>
      </c>
      <c r="F286" s="21">
        <v>110140750</v>
      </c>
      <c r="G286" s="22">
        <f t="shared" si="53"/>
        <v>0.4165768199717928</v>
      </c>
      <c r="H286" s="20">
        <v>30393560</v>
      </c>
      <c r="I286" s="21">
        <v>5279483</v>
      </c>
      <c r="J286" s="21">
        <v>-21101107</v>
      </c>
      <c r="K286" s="20">
        <v>14571936</v>
      </c>
      <c r="L286" s="20">
        <v>-29790434</v>
      </c>
      <c r="M286" s="21">
        <v>12444799</v>
      </c>
      <c r="N286" s="21">
        <v>14355270</v>
      </c>
      <c r="O286" s="20">
        <v>-2990365</v>
      </c>
      <c r="P286" s="20">
        <v>10816663</v>
      </c>
      <c r="Q286" s="21">
        <v>12200807</v>
      </c>
      <c r="R286" s="21">
        <v>32131893</v>
      </c>
      <c r="S286" s="20">
        <v>55149363</v>
      </c>
      <c r="T286" s="20">
        <v>13923199</v>
      </c>
      <c r="U286" s="21">
        <v>13095283</v>
      </c>
      <c r="V286" s="21">
        <v>16391334</v>
      </c>
      <c r="W286" s="23">
        <v>43409816</v>
      </c>
    </row>
    <row r="287" spans="1:23" ht="13" x14ac:dyDescent="0.3">
      <c r="A287" s="17" t="s">
        <v>32</v>
      </c>
      <c r="B287" s="18" t="s">
        <v>519</v>
      </c>
      <c r="C287" s="19" t="s">
        <v>520</v>
      </c>
      <c r="D287" s="20">
        <v>142599599</v>
      </c>
      <c r="E287" s="21">
        <v>147661509</v>
      </c>
      <c r="F287" s="21">
        <v>102830224</v>
      </c>
      <c r="G287" s="22">
        <f t="shared" si="53"/>
        <v>0.69639152881743882</v>
      </c>
      <c r="H287" s="20">
        <v>0</v>
      </c>
      <c r="I287" s="21">
        <v>7448090</v>
      </c>
      <c r="J287" s="21">
        <v>6759179</v>
      </c>
      <c r="K287" s="20">
        <v>14207269</v>
      </c>
      <c r="L287" s="20">
        <v>8404305</v>
      </c>
      <c r="M287" s="21">
        <v>6670306</v>
      </c>
      <c r="N287" s="21">
        <v>20342026</v>
      </c>
      <c r="O287" s="20">
        <v>35416637</v>
      </c>
      <c r="P287" s="20">
        <v>7442842</v>
      </c>
      <c r="Q287" s="21">
        <v>11809554</v>
      </c>
      <c r="R287" s="21">
        <v>15532771</v>
      </c>
      <c r="S287" s="20">
        <v>34785167</v>
      </c>
      <c r="T287" s="20">
        <v>5422535</v>
      </c>
      <c r="U287" s="21">
        <v>6215337</v>
      </c>
      <c r="V287" s="21">
        <v>6783279</v>
      </c>
      <c r="W287" s="23">
        <v>18421151</v>
      </c>
    </row>
    <row r="288" spans="1:23" ht="13" x14ac:dyDescent="0.3">
      <c r="A288" s="17" t="s">
        <v>32</v>
      </c>
      <c r="B288" s="18" t="s">
        <v>521</v>
      </c>
      <c r="C288" s="19" t="s">
        <v>522</v>
      </c>
      <c r="D288" s="20">
        <v>1008785316</v>
      </c>
      <c r="E288" s="21">
        <v>1008785316</v>
      </c>
      <c r="F288" s="21">
        <v>995823083</v>
      </c>
      <c r="G288" s="22">
        <f t="shared" si="53"/>
        <v>0.98715065257750045</v>
      </c>
      <c r="H288" s="20">
        <v>132915195</v>
      </c>
      <c r="I288" s="21">
        <v>52805833</v>
      </c>
      <c r="J288" s="21">
        <v>73779063</v>
      </c>
      <c r="K288" s="20">
        <v>259500091</v>
      </c>
      <c r="L288" s="20">
        <v>50941576</v>
      </c>
      <c r="M288" s="21">
        <v>96943872</v>
      </c>
      <c r="N288" s="21">
        <v>92494297</v>
      </c>
      <c r="O288" s="20">
        <v>240379745</v>
      </c>
      <c r="P288" s="20">
        <v>101291056</v>
      </c>
      <c r="Q288" s="21">
        <v>72804442</v>
      </c>
      <c r="R288" s="21">
        <v>106005310</v>
      </c>
      <c r="S288" s="20">
        <v>280100808</v>
      </c>
      <c r="T288" s="20">
        <v>68912419</v>
      </c>
      <c r="U288" s="21">
        <v>65675406</v>
      </c>
      <c r="V288" s="21">
        <v>81254614</v>
      </c>
      <c r="W288" s="23">
        <v>215842439</v>
      </c>
    </row>
    <row r="289" spans="1:23" ht="13" x14ac:dyDescent="0.3">
      <c r="A289" s="17" t="s">
        <v>47</v>
      </c>
      <c r="B289" s="18" t="s">
        <v>523</v>
      </c>
      <c r="C289" s="19" t="s">
        <v>524</v>
      </c>
      <c r="D289" s="20">
        <v>99931909</v>
      </c>
      <c r="E289" s="21">
        <v>97273671</v>
      </c>
      <c r="F289" s="21">
        <v>90885944</v>
      </c>
      <c r="G289" s="22">
        <f t="shared" si="53"/>
        <v>0.93433241560298474</v>
      </c>
      <c r="H289" s="20">
        <v>34785879</v>
      </c>
      <c r="I289" s="21">
        <v>243335</v>
      </c>
      <c r="J289" s="21">
        <v>23436</v>
      </c>
      <c r="K289" s="20">
        <v>35052650</v>
      </c>
      <c r="L289" s="20">
        <v>1431639</v>
      </c>
      <c r="M289" s="21">
        <v>1800564</v>
      </c>
      <c r="N289" s="21">
        <v>27972877</v>
      </c>
      <c r="O289" s="20">
        <v>31205080</v>
      </c>
      <c r="P289" s="20">
        <v>1589318</v>
      </c>
      <c r="Q289" s="21">
        <v>-5588</v>
      </c>
      <c r="R289" s="21">
        <v>22482736</v>
      </c>
      <c r="S289" s="20">
        <v>24066466</v>
      </c>
      <c r="T289" s="20">
        <v>562734</v>
      </c>
      <c r="U289" s="21">
        <v>1155778</v>
      </c>
      <c r="V289" s="21">
        <v>-1156764</v>
      </c>
      <c r="W289" s="23">
        <v>561748</v>
      </c>
    </row>
    <row r="290" spans="1:23" ht="14" x14ac:dyDescent="0.3">
      <c r="A290" s="24" t="s">
        <v>0</v>
      </c>
      <c r="B290" s="25" t="s">
        <v>525</v>
      </c>
      <c r="C290" s="26" t="s">
        <v>0</v>
      </c>
      <c r="D290" s="27">
        <f>SUM(D284:D289)</f>
        <v>1975031134</v>
      </c>
      <c r="E290" s="28">
        <f>SUM(E284:E289)</f>
        <v>2001403877</v>
      </c>
      <c r="F290" s="28">
        <f>SUM(F284:F289)</f>
        <v>1690110432</v>
      </c>
      <c r="G290" s="29">
        <f t="shared" si="53"/>
        <v>0.84446245529082686</v>
      </c>
      <c r="H290" s="27">
        <f t="shared" ref="H290:W290" si="57">SUM(H284:H289)</f>
        <v>299473834</v>
      </c>
      <c r="I290" s="28">
        <f t="shared" si="57"/>
        <v>104968766</v>
      </c>
      <c r="J290" s="28">
        <f t="shared" si="57"/>
        <v>77061456</v>
      </c>
      <c r="K290" s="27">
        <f t="shared" si="57"/>
        <v>481504056</v>
      </c>
      <c r="L290" s="27">
        <f t="shared" si="57"/>
        <v>49776176</v>
      </c>
      <c r="M290" s="28">
        <f t="shared" si="57"/>
        <v>138223386</v>
      </c>
      <c r="N290" s="28">
        <f t="shared" si="57"/>
        <v>225948640</v>
      </c>
      <c r="O290" s="27">
        <f t="shared" si="57"/>
        <v>413948202</v>
      </c>
      <c r="P290" s="27">
        <f t="shared" si="57"/>
        <v>144422645</v>
      </c>
      <c r="Q290" s="28">
        <f t="shared" si="57"/>
        <v>114825040</v>
      </c>
      <c r="R290" s="28">
        <f t="shared" si="57"/>
        <v>204504426</v>
      </c>
      <c r="S290" s="27">
        <f t="shared" si="57"/>
        <v>463752111</v>
      </c>
      <c r="T290" s="27">
        <f t="shared" si="57"/>
        <v>106772926</v>
      </c>
      <c r="U290" s="28">
        <f t="shared" si="57"/>
        <v>104380645</v>
      </c>
      <c r="V290" s="28">
        <f t="shared" si="57"/>
        <v>119752492</v>
      </c>
      <c r="W290" s="30">
        <f t="shared" si="57"/>
        <v>330906063</v>
      </c>
    </row>
    <row r="291" spans="1:23" ht="13" x14ac:dyDescent="0.3">
      <c r="A291" s="17" t="s">
        <v>32</v>
      </c>
      <c r="B291" s="18" t="s">
        <v>526</v>
      </c>
      <c r="C291" s="19" t="s">
        <v>527</v>
      </c>
      <c r="D291" s="20">
        <v>2958278267</v>
      </c>
      <c r="E291" s="21">
        <v>2971037421</v>
      </c>
      <c r="F291" s="21">
        <v>2893083064</v>
      </c>
      <c r="G291" s="22">
        <f t="shared" si="53"/>
        <v>0.97376190671682561</v>
      </c>
      <c r="H291" s="20">
        <v>445690011</v>
      </c>
      <c r="I291" s="21">
        <v>222774923</v>
      </c>
      <c r="J291" s="21">
        <v>210288998</v>
      </c>
      <c r="K291" s="20">
        <v>878753932</v>
      </c>
      <c r="L291" s="20">
        <v>213811229</v>
      </c>
      <c r="M291" s="21">
        <v>206097120</v>
      </c>
      <c r="N291" s="21">
        <v>290131674</v>
      </c>
      <c r="O291" s="20">
        <v>710040023</v>
      </c>
      <c r="P291" s="20">
        <v>210364258</v>
      </c>
      <c r="Q291" s="21">
        <v>205810482</v>
      </c>
      <c r="R291" s="21">
        <v>270842027</v>
      </c>
      <c r="S291" s="20">
        <v>687016767</v>
      </c>
      <c r="T291" s="20">
        <v>208083043</v>
      </c>
      <c r="U291" s="21">
        <v>193560754</v>
      </c>
      <c r="V291" s="21">
        <v>215628545</v>
      </c>
      <c r="W291" s="23">
        <v>617272342</v>
      </c>
    </row>
    <row r="292" spans="1:23" ht="13" x14ac:dyDescent="0.3">
      <c r="A292" s="17" t="s">
        <v>32</v>
      </c>
      <c r="B292" s="18" t="s">
        <v>528</v>
      </c>
      <c r="C292" s="19" t="s">
        <v>529</v>
      </c>
      <c r="D292" s="20">
        <v>314746791</v>
      </c>
      <c r="E292" s="21">
        <v>350446062</v>
      </c>
      <c r="F292" s="21">
        <v>208686903</v>
      </c>
      <c r="G292" s="22">
        <f t="shared" si="53"/>
        <v>0.59548936520793316</v>
      </c>
      <c r="H292" s="20">
        <v>957082</v>
      </c>
      <c r="I292" s="21">
        <v>13304226</v>
      </c>
      <c r="J292" s="21">
        <v>0</v>
      </c>
      <c r="K292" s="20">
        <v>14261308</v>
      </c>
      <c r="L292" s="20">
        <v>19547502</v>
      </c>
      <c r="M292" s="21">
        <v>12700427</v>
      </c>
      <c r="N292" s="21">
        <v>54387664</v>
      </c>
      <c r="O292" s="20">
        <v>86635593</v>
      </c>
      <c r="P292" s="20">
        <v>13296851</v>
      </c>
      <c r="Q292" s="21">
        <v>13568177</v>
      </c>
      <c r="R292" s="21">
        <v>43783487</v>
      </c>
      <c r="S292" s="20">
        <v>70648515</v>
      </c>
      <c r="T292" s="20">
        <v>13453945</v>
      </c>
      <c r="U292" s="21">
        <v>12261159</v>
      </c>
      <c r="V292" s="21">
        <v>11426383</v>
      </c>
      <c r="W292" s="23">
        <v>37141487</v>
      </c>
    </row>
    <row r="293" spans="1:23" ht="13" x14ac:dyDescent="0.3">
      <c r="A293" s="17" t="s">
        <v>32</v>
      </c>
      <c r="B293" s="18" t="s">
        <v>530</v>
      </c>
      <c r="C293" s="19" t="s">
        <v>531</v>
      </c>
      <c r="D293" s="20">
        <v>161455421</v>
      </c>
      <c r="E293" s="21">
        <v>162057848</v>
      </c>
      <c r="F293" s="21">
        <v>148314962</v>
      </c>
      <c r="G293" s="22">
        <f t="shared" si="53"/>
        <v>0.91519765213715532</v>
      </c>
      <c r="H293" s="20">
        <v>33721988</v>
      </c>
      <c r="I293" s="21">
        <v>6784905</v>
      </c>
      <c r="J293" s="21">
        <v>7452712</v>
      </c>
      <c r="K293" s="20">
        <v>47959605</v>
      </c>
      <c r="L293" s="20">
        <v>6927361</v>
      </c>
      <c r="M293" s="21">
        <v>7236247</v>
      </c>
      <c r="N293" s="21">
        <v>28576741</v>
      </c>
      <c r="O293" s="20">
        <v>42740349</v>
      </c>
      <c r="P293" s="20">
        <v>7067101</v>
      </c>
      <c r="Q293" s="21">
        <v>6002702</v>
      </c>
      <c r="R293" s="21">
        <v>24189297</v>
      </c>
      <c r="S293" s="20">
        <v>37259100</v>
      </c>
      <c r="T293" s="20">
        <v>7034545</v>
      </c>
      <c r="U293" s="21">
        <v>5874834</v>
      </c>
      <c r="V293" s="21">
        <v>7446529</v>
      </c>
      <c r="W293" s="23">
        <v>20355908</v>
      </c>
    </row>
    <row r="294" spans="1:23" ht="13" x14ac:dyDescent="0.3">
      <c r="A294" s="17" t="s">
        <v>32</v>
      </c>
      <c r="B294" s="18" t="s">
        <v>532</v>
      </c>
      <c r="C294" s="19" t="s">
        <v>533</v>
      </c>
      <c r="D294" s="20">
        <v>537976133</v>
      </c>
      <c r="E294" s="21">
        <v>537976133</v>
      </c>
      <c r="F294" s="21">
        <v>478696613</v>
      </c>
      <c r="G294" s="22">
        <f t="shared" si="53"/>
        <v>0.88981013029438616</v>
      </c>
      <c r="H294" s="20">
        <v>29412929</v>
      </c>
      <c r="I294" s="21">
        <v>28455870</v>
      </c>
      <c r="J294" s="21">
        <v>27977816</v>
      </c>
      <c r="K294" s="20">
        <v>85846615</v>
      </c>
      <c r="L294" s="20">
        <v>27186257</v>
      </c>
      <c r="M294" s="21">
        <v>40356167</v>
      </c>
      <c r="N294" s="21">
        <v>129286120</v>
      </c>
      <c r="O294" s="20">
        <v>196828544</v>
      </c>
      <c r="P294" s="20">
        <v>30112124</v>
      </c>
      <c r="Q294" s="21">
        <v>28040265</v>
      </c>
      <c r="R294" s="21">
        <v>57106248</v>
      </c>
      <c r="S294" s="20">
        <v>115258637</v>
      </c>
      <c r="T294" s="20">
        <v>44328433</v>
      </c>
      <c r="U294" s="21">
        <v>8428429</v>
      </c>
      <c r="V294" s="21">
        <v>28005955</v>
      </c>
      <c r="W294" s="23">
        <v>80762817</v>
      </c>
    </row>
    <row r="295" spans="1:23" ht="13" x14ac:dyDescent="0.3">
      <c r="A295" s="17" t="s">
        <v>47</v>
      </c>
      <c r="B295" s="18" t="s">
        <v>534</v>
      </c>
      <c r="C295" s="19" t="s">
        <v>535</v>
      </c>
      <c r="D295" s="20">
        <v>160590200</v>
      </c>
      <c r="E295" s="21">
        <v>160690944</v>
      </c>
      <c r="F295" s="21">
        <v>160395744</v>
      </c>
      <c r="G295" s="22">
        <f t="shared" si="53"/>
        <v>0.99816293318931526</v>
      </c>
      <c r="H295" s="20">
        <v>58537597</v>
      </c>
      <c r="I295" s="21">
        <v>1103130</v>
      </c>
      <c r="J295" s="21">
        <v>1300869</v>
      </c>
      <c r="K295" s="20">
        <v>60941596</v>
      </c>
      <c r="L295" s="20">
        <v>1156756</v>
      </c>
      <c r="M295" s="21">
        <v>1172386</v>
      </c>
      <c r="N295" s="21">
        <v>47292860</v>
      </c>
      <c r="O295" s="20">
        <v>49622002</v>
      </c>
      <c r="P295" s="20">
        <v>1168884</v>
      </c>
      <c r="Q295" s="21">
        <v>1456305</v>
      </c>
      <c r="R295" s="21">
        <v>40722406</v>
      </c>
      <c r="S295" s="20">
        <v>43347595</v>
      </c>
      <c r="T295" s="20">
        <v>1569832</v>
      </c>
      <c r="U295" s="21">
        <v>1014518</v>
      </c>
      <c r="V295" s="21">
        <v>3900201</v>
      </c>
      <c r="W295" s="23">
        <v>6484551</v>
      </c>
    </row>
    <row r="296" spans="1:23" ht="14" x14ac:dyDescent="0.3">
      <c r="A296" s="24" t="s">
        <v>0</v>
      </c>
      <c r="B296" s="25" t="s">
        <v>536</v>
      </c>
      <c r="C296" s="26" t="s">
        <v>0</v>
      </c>
      <c r="D296" s="27">
        <f>SUM(D291:D295)</f>
        <v>4133046812</v>
      </c>
      <c r="E296" s="28">
        <f>SUM(E291:E295)</f>
        <v>4182208408</v>
      </c>
      <c r="F296" s="28">
        <f>SUM(F291:F295)</f>
        <v>3889177286</v>
      </c>
      <c r="G296" s="29">
        <f t="shared" si="53"/>
        <v>0.92993387860837562</v>
      </c>
      <c r="H296" s="27">
        <f t="shared" ref="H296:W296" si="58">SUM(H291:H295)</f>
        <v>568319607</v>
      </c>
      <c r="I296" s="28">
        <f t="shared" si="58"/>
        <v>272423054</v>
      </c>
      <c r="J296" s="28">
        <f t="shared" si="58"/>
        <v>247020395</v>
      </c>
      <c r="K296" s="27">
        <f t="shared" si="58"/>
        <v>1087763056</v>
      </c>
      <c r="L296" s="27">
        <f t="shared" si="58"/>
        <v>268629105</v>
      </c>
      <c r="M296" s="28">
        <f t="shared" si="58"/>
        <v>267562347</v>
      </c>
      <c r="N296" s="28">
        <f t="shared" si="58"/>
        <v>549675059</v>
      </c>
      <c r="O296" s="27">
        <f t="shared" si="58"/>
        <v>1085866511</v>
      </c>
      <c r="P296" s="27">
        <f t="shared" si="58"/>
        <v>262009218</v>
      </c>
      <c r="Q296" s="28">
        <f t="shared" si="58"/>
        <v>254877931</v>
      </c>
      <c r="R296" s="28">
        <f t="shared" si="58"/>
        <v>436643465</v>
      </c>
      <c r="S296" s="27">
        <f t="shared" si="58"/>
        <v>953530614</v>
      </c>
      <c r="T296" s="27">
        <f t="shared" si="58"/>
        <v>274469798</v>
      </c>
      <c r="U296" s="28">
        <f t="shared" si="58"/>
        <v>221139694</v>
      </c>
      <c r="V296" s="28">
        <f t="shared" si="58"/>
        <v>266407613</v>
      </c>
      <c r="W296" s="30">
        <f t="shared" si="58"/>
        <v>762017105</v>
      </c>
    </row>
    <row r="297" spans="1:23" ht="14" x14ac:dyDescent="0.3">
      <c r="A297" s="24" t="s">
        <v>0</v>
      </c>
      <c r="B297" s="25" t="s">
        <v>537</v>
      </c>
      <c r="C297" s="26" t="s">
        <v>0</v>
      </c>
      <c r="D297" s="27">
        <f>SUM(D261:D264,D266:D272,D274:D282,D284:D289,D291:D295)</f>
        <v>10339136908</v>
      </c>
      <c r="E297" s="28">
        <f>SUM(E261:E264,E266:E272,E274:E282,E284:E289,E291:E295)</f>
        <v>11100524682</v>
      </c>
      <c r="F297" s="28">
        <f>SUM(F261:F264,F266:F272,F274:F282,F284:F289,F291:F295)</f>
        <v>9349558476</v>
      </c>
      <c r="G297" s="29">
        <f t="shared" si="53"/>
        <v>0.84226275278327423</v>
      </c>
      <c r="H297" s="27">
        <f t="shared" ref="H297:W297" si="59">SUM(H261:H264,H266:H272,H274:H282,H284:H289,H291:H295)</f>
        <v>1493947948</v>
      </c>
      <c r="I297" s="28">
        <f t="shared" si="59"/>
        <v>650087277</v>
      </c>
      <c r="J297" s="28">
        <f t="shared" si="59"/>
        <v>515876528</v>
      </c>
      <c r="K297" s="27">
        <f t="shared" si="59"/>
        <v>2659911753</v>
      </c>
      <c r="L297" s="27">
        <f t="shared" si="59"/>
        <v>540886769</v>
      </c>
      <c r="M297" s="28">
        <f t="shared" si="59"/>
        <v>601067031</v>
      </c>
      <c r="N297" s="28">
        <f t="shared" si="59"/>
        <v>1321564987</v>
      </c>
      <c r="O297" s="27">
        <f t="shared" si="59"/>
        <v>2463518787</v>
      </c>
      <c r="P297" s="27">
        <f t="shared" si="59"/>
        <v>629582955</v>
      </c>
      <c r="Q297" s="28">
        <f t="shared" si="59"/>
        <v>495303542</v>
      </c>
      <c r="R297" s="28">
        <f t="shared" si="59"/>
        <v>1443589631</v>
      </c>
      <c r="S297" s="27">
        <f t="shared" si="59"/>
        <v>2568476128</v>
      </c>
      <c r="T297" s="27">
        <f t="shared" si="59"/>
        <v>562649775</v>
      </c>
      <c r="U297" s="28">
        <f t="shared" si="59"/>
        <v>515280582</v>
      </c>
      <c r="V297" s="28">
        <f t="shared" si="59"/>
        <v>579721451</v>
      </c>
      <c r="W297" s="30">
        <f t="shared" si="59"/>
        <v>1657651808</v>
      </c>
    </row>
    <row r="298" spans="1:23" ht="14.5" customHeight="1" x14ac:dyDescent="0.3">
      <c r="A298" s="13"/>
      <c r="B298" s="14" t="s">
        <v>24</v>
      </c>
      <c r="D298" s="31"/>
      <c r="E298" s="32"/>
      <c r="F298" s="32"/>
      <c r="G298" s="33"/>
      <c r="H298" s="31"/>
      <c r="I298" s="32"/>
      <c r="J298" s="32"/>
      <c r="K298" s="31"/>
      <c r="L298" s="31"/>
      <c r="M298" s="32"/>
      <c r="N298" s="32"/>
      <c r="O298" s="31"/>
      <c r="P298" s="31"/>
      <c r="Q298" s="32"/>
      <c r="R298" s="32"/>
      <c r="S298" s="31"/>
      <c r="T298" s="31"/>
      <c r="U298" s="32"/>
      <c r="V298" s="32"/>
      <c r="W298" s="34"/>
    </row>
    <row r="299" spans="1:23" ht="28.9" customHeight="1" x14ac:dyDescent="0.3">
      <c r="A299" s="16" t="s">
        <v>0</v>
      </c>
      <c r="B299" s="14" t="s">
        <v>538</v>
      </c>
      <c r="D299" s="31"/>
      <c r="E299" s="32"/>
      <c r="F299" s="32"/>
      <c r="G299" s="33"/>
      <c r="H299" s="31"/>
      <c r="I299" s="32"/>
      <c r="J299" s="32"/>
      <c r="K299" s="31"/>
      <c r="L299" s="31"/>
      <c r="M299" s="32"/>
      <c r="N299" s="32"/>
      <c r="O299" s="31"/>
      <c r="P299" s="31"/>
      <c r="Q299" s="32"/>
      <c r="R299" s="32"/>
      <c r="S299" s="31"/>
      <c r="T299" s="31"/>
      <c r="U299" s="32"/>
      <c r="V299" s="32"/>
      <c r="W299" s="34"/>
    </row>
    <row r="300" spans="1:23" ht="13" x14ac:dyDescent="0.3">
      <c r="A300" s="17" t="s">
        <v>26</v>
      </c>
      <c r="B300" s="18" t="s">
        <v>539</v>
      </c>
      <c r="C300" s="19" t="s">
        <v>540</v>
      </c>
      <c r="D300" s="20">
        <v>64280885957</v>
      </c>
      <c r="E300" s="21">
        <v>65627824001</v>
      </c>
      <c r="F300" s="21">
        <v>67853332502</v>
      </c>
      <c r="G300" s="22">
        <f t="shared" ref="G300:G337" si="60">IF(($E300     =0),0,($F300     /$E300     ))</f>
        <v>1.0339110512176373</v>
      </c>
      <c r="H300" s="20">
        <v>6023764370</v>
      </c>
      <c r="I300" s="21">
        <v>6292062281</v>
      </c>
      <c r="J300" s="21">
        <v>5059655676</v>
      </c>
      <c r="K300" s="20">
        <v>17375482327</v>
      </c>
      <c r="L300" s="20">
        <v>4820535004</v>
      </c>
      <c r="M300" s="21">
        <v>5034356308</v>
      </c>
      <c r="N300" s="21">
        <v>7018792637</v>
      </c>
      <c r="O300" s="20">
        <v>16873683949</v>
      </c>
      <c r="P300" s="20">
        <v>5007618800</v>
      </c>
      <c r="Q300" s="21">
        <v>4920079710</v>
      </c>
      <c r="R300" s="21">
        <v>6997234254</v>
      </c>
      <c r="S300" s="20">
        <v>16924932764</v>
      </c>
      <c r="T300" s="20">
        <v>4897552782</v>
      </c>
      <c r="U300" s="21">
        <v>5191085545</v>
      </c>
      <c r="V300" s="21">
        <v>6590595135</v>
      </c>
      <c r="W300" s="23">
        <v>16679233462</v>
      </c>
    </row>
    <row r="301" spans="1:23" ht="14" x14ac:dyDescent="0.3">
      <c r="A301" s="24" t="s">
        <v>0</v>
      </c>
      <c r="B301" s="25" t="s">
        <v>31</v>
      </c>
      <c r="C301" s="26" t="s">
        <v>0</v>
      </c>
      <c r="D301" s="27">
        <f>D300</f>
        <v>64280885957</v>
      </c>
      <c r="E301" s="28">
        <f>E300</f>
        <v>65627824001</v>
      </c>
      <c r="F301" s="28">
        <f>F300</f>
        <v>67853332502</v>
      </c>
      <c r="G301" s="29">
        <f t="shared" si="60"/>
        <v>1.0339110512176373</v>
      </c>
      <c r="H301" s="27">
        <f t="shared" ref="H301:W301" si="61">H300</f>
        <v>6023764370</v>
      </c>
      <c r="I301" s="28">
        <f t="shared" si="61"/>
        <v>6292062281</v>
      </c>
      <c r="J301" s="28">
        <f t="shared" si="61"/>
        <v>5059655676</v>
      </c>
      <c r="K301" s="27">
        <f t="shared" si="61"/>
        <v>17375482327</v>
      </c>
      <c r="L301" s="27">
        <f t="shared" si="61"/>
        <v>4820535004</v>
      </c>
      <c r="M301" s="28">
        <f t="shared" si="61"/>
        <v>5034356308</v>
      </c>
      <c r="N301" s="28">
        <f t="shared" si="61"/>
        <v>7018792637</v>
      </c>
      <c r="O301" s="27">
        <f t="shared" si="61"/>
        <v>16873683949</v>
      </c>
      <c r="P301" s="27">
        <f t="shared" si="61"/>
        <v>5007618800</v>
      </c>
      <c r="Q301" s="28">
        <f t="shared" si="61"/>
        <v>4920079710</v>
      </c>
      <c r="R301" s="28">
        <f t="shared" si="61"/>
        <v>6997234254</v>
      </c>
      <c r="S301" s="27">
        <f t="shared" si="61"/>
        <v>16924932764</v>
      </c>
      <c r="T301" s="27">
        <f t="shared" si="61"/>
        <v>4897552782</v>
      </c>
      <c r="U301" s="28">
        <f t="shared" si="61"/>
        <v>5191085545</v>
      </c>
      <c r="V301" s="28">
        <f t="shared" si="61"/>
        <v>6590595135</v>
      </c>
      <c r="W301" s="30">
        <f t="shared" si="61"/>
        <v>16679233462</v>
      </c>
    </row>
    <row r="302" spans="1:23" ht="13" x14ac:dyDescent="0.3">
      <c r="A302" s="17" t="s">
        <v>32</v>
      </c>
      <c r="B302" s="18" t="s">
        <v>541</v>
      </c>
      <c r="C302" s="19" t="s">
        <v>542</v>
      </c>
      <c r="D302" s="20">
        <v>562393333</v>
      </c>
      <c r="E302" s="21">
        <v>570148951</v>
      </c>
      <c r="F302" s="21">
        <v>534700603</v>
      </c>
      <c r="G302" s="22">
        <f t="shared" si="60"/>
        <v>0.93782616290387599</v>
      </c>
      <c r="H302" s="20">
        <v>73425773</v>
      </c>
      <c r="I302" s="21">
        <v>34087066</v>
      </c>
      <c r="J302" s="21">
        <v>33566837</v>
      </c>
      <c r="K302" s="20">
        <v>141079676</v>
      </c>
      <c r="L302" s="20">
        <v>33515075</v>
      </c>
      <c r="M302" s="21">
        <v>35547582</v>
      </c>
      <c r="N302" s="21">
        <v>60580662</v>
      </c>
      <c r="O302" s="20">
        <v>129643319</v>
      </c>
      <c r="P302" s="20">
        <v>73045978</v>
      </c>
      <c r="Q302" s="21">
        <v>33426699</v>
      </c>
      <c r="R302" s="21">
        <v>56254637</v>
      </c>
      <c r="S302" s="20">
        <v>162727314</v>
      </c>
      <c r="T302" s="20">
        <v>33631069</v>
      </c>
      <c r="U302" s="21">
        <v>31835666</v>
      </c>
      <c r="V302" s="21">
        <v>35783559</v>
      </c>
      <c r="W302" s="23">
        <v>101250294</v>
      </c>
    </row>
    <row r="303" spans="1:23" ht="13" x14ac:dyDescent="0.3">
      <c r="A303" s="17" t="s">
        <v>32</v>
      </c>
      <c r="B303" s="18" t="s">
        <v>543</v>
      </c>
      <c r="C303" s="19" t="s">
        <v>544</v>
      </c>
      <c r="D303" s="20">
        <v>451488659</v>
      </c>
      <c r="E303" s="21">
        <v>493901617</v>
      </c>
      <c r="F303" s="21">
        <v>501078983</v>
      </c>
      <c r="G303" s="22">
        <f t="shared" si="60"/>
        <v>1.0145319750998103</v>
      </c>
      <c r="H303" s="20">
        <v>68594047</v>
      </c>
      <c r="I303" s="21">
        <v>30250190</v>
      </c>
      <c r="J303" s="21">
        <v>26070204</v>
      </c>
      <c r="K303" s="20">
        <v>124914441</v>
      </c>
      <c r="L303" s="20">
        <v>27908371</v>
      </c>
      <c r="M303" s="21">
        <v>36300427</v>
      </c>
      <c r="N303" s="21">
        <v>51792441</v>
      </c>
      <c r="O303" s="20">
        <v>116001239</v>
      </c>
      <c r="P303" s="20">
        <v>47550849</v>
      </c>
      <c r="Q303" s="21">
        <v>30451571</v>
      </c>
      <c r="R303" s="21">
        <v>45823107</v>
      </c>
      <c r="S303" s="20">
        <v>123825527</v>
      </c>
      <c r="T303" s="20">
        <v>31190382</v>
      </c>
      <c r="U303" s="21">
        <v>42138582</v>
      </c>
      <c r="V303" s="21">
        <v>63008812</v>
      </c>
      <c r="W303" s="23">
        <v>136337776</v>
      </c>
    </row>
    <row r="304" spans="1:23" ht="13" x14ac:dyDescent="0.3">
      <c r="A304" s="17" t="s">
        <v>32</v>
      </c>
      <c r="B304" s="18" t="s">
        <v>545</v>
      </c>
      <c r="C304" s="19" t="s">
        <v>546</v>
      </c>
      <c r="D304" s="20">
        <v>583354870</v>
      </c>
      <c r="E304" s="21">
        <v>674976419</v>
      </c>
      <c r="F304" s="21">
        <v>664548441</v>
      </c>
      <c r="G304" s="22">
        <f t="shared" si="60"/>
        <v>0.98455060398191485</v>
      </c>
      <c r="H304" s="20">
        <v>79134955</v>
      </c>
      <c r="I304" s="21">
        <v>46614891</v>
      </c>
      <c r="J304" s="21">
        <v>42799575</v>
      </c>
      <c r="K304" s="20">
        <v>168549421</v>
      </c>
      <c r="L304" s="20">
        <v>30955136</v>
      </c>
      <c r="M304" s="21">
        <v>42413584</v>
      </c>
      <c r="N304" s="21">
        <v>74122723</v>
      </c>
      <c r="O304" s="20">
        <v>147491443</v>
      </c>
      <c r="P304" s="20">
        <v>42825441</v>
      </c>
      <c r="Q304" s="21">
        <v>45985165</v>
      </c>
      <c r="R304" s="21">
        <v>74744807</v>
      </c>
      <c r="S304" s="20">
        <v>163555413</v>
      </c>
      <c r="T304" s="20">
        <v>42261318</v>
      </c>
      <c r="U304" s="21">
        <v>107497666</v>
      </c>
      <c r="V304" s="21">
        <v>35193180</v>
      </c>
      <c r="W304" s="23">
        <v>184952164</v>
      </c>
    </row>
    <row r="305" spans="1:23" ht="13" x14ac:dyDescent="0.3">
      <c r="A305" s="17" t="s">
        <v>32</v>
      </c>
      <c r="B305" s="18" t="s">
        <v>547</v>
      </c>
      <c r="C305" s="19" t="s">
        <v>548</v>
      </c>
      <c r="D305" s="20">
        <v>1703573128</v>
      </c>
      <c r="E305" s="21">
        <v>1687871653</v>
      </c>
      <c r="F305" s="21">
        <v>1640052932</v>
      </c>
      <c r="G305" s="22">
        <f t="shared" si="60"/>
        <v>0.97166921968562736</v>
      </c>
      <c r="H305" s="20">
        <v>159687519</v>
      </c>
      <c r="I305" s="21">
        <v>123324939</v>
      </c>
      <c r="J305" s="21">
        <v>129716341</v>
      </c>
      <c r="K305" s="20">
        <v>412728799</v>
      </c>
      <c r="L305" s="20">
        <v>126158358</v>
      </c>
      <c r="M305" s="21">
        <v>120459521</v>
      </c>
      <c r="N305" s="21">
        <v>166242747</v>
      </c>
      <c r="O305" s="20">
        <v>412860626</v>
      </c>
      <c r="P305" s="20">
        <v>133097758</v>
      </c>
      <c r="Q305" s="21">
        <v>125136261</v>
      </c>
      <c r="R305" s="21">
        <v>159555580</v>
      </c>
      <c r="S305" s="20">
        <v>417789599</v>
      </c>
      <c r="T305" s="20">
        <v>136726094</v>
      </c>
      <c r="U305" s="21">
        <v>124217019</v>
      </c>
      <c r="V305" s="21">
        <v>135730795</v>
      </c>
      <c r="W305" s="23">
        <v>396673908</v>
      </c>
    </row>
    <row r="306" spans="1:23" ht="13" x14ac:dyDescent="0.3">
      <c r="A306" s="17" t="s">
        <v>32</v>
      </c>
      <c r="B306" s="18" t="s">
        <v>549</v>
      </c>
      <c r="C306" s="19" t="s">
        <v>550</v>
      </c>
      <c r="D306" s="20">
        <v>1212934619</v>
      </c>
      <c r="E306" s="21">
        <v>1237783194</v>
      </c>
      <c r="F306" s="21">
        <v>1255444353</v>
      </c>
      <c r="G306" s="22">
        <f t="shared" si="60"/>
        <v>1.0142683784087636</v>
      </c>
      <c r="H306" s="20">
        <v>164974719</v>
      </c>
      <c r="I306" s="21">
        <v>71391572</v>
      </c>
      <c r="J306" s="21">
        <v>82151488</v>
      </c>
      <c r="K306" s="20">
        <v>318517779</v>
      </c>
      <c r="L306" s="20">
        <v>81146110</v>
      </c>
      <c r="M306" s="21">
        <v>86342507</v>
      </c>
      <c r="N306" s="21">
        <v>135573333</v>
      </c>
      <c r="O306" s="20">
        <v>303061950</v>
      </c>
      <c r="P306" s="20">
        <v>85013341</v>
      </c>
      <c r="Q306" s="21">
        <v>86324594</v>
      </c>
      <c r="R306" s="21">
        <v>131665130</v>
      </c>
      <c r="S306" s="20">
        <v>303003065</v>
      </c>
      <c r="T306" s="20">
        <v>87112852</v>
      </c>
      <c r="U306" s="21">
        <v>78544760</v>
      </c>
      <c r="V306" s="21">
        <v>165203947</v>
      </c>
      <c r="W306" s="23">
        <v>330861559</v>
      </c>
    </row>
    <row r="307" spans="1:23" ht="13" x14ac:dyDescent="0.3">
      <c r="A307" s="17" t="s">
        <v>47</v>
      </c>
      <c r="B307" s="18" t="s">
        <v>551</v>
      </c>
      <c r="C307" s="19" t="s">
        <v>552</v>
      </c>
      <c r="D307" s="20">
        <v>543151211</v>
      </c>
      <c r="E307" s="21">
        <v>579631518</v>
      </c>
      <c r="F307" s="21">
        <v>538812509</v>
      </c>
      <c r="G307" s="22">
        <f t="shared" si="60"/>
        <v>0.92957765799064085</v>
      </c>
      <c r="H307" s="20">
        <v>69187106</v>
      </c>
      <c r="I307" s="21">
        <v>28436968</v>
      </c>
      <c r="J307" s="21">
        <v>35254876</v>
      </c>
      <c r="K307" s="20">
        <v>132878950</v>
      </c>
      <c r="L307" s="20">
        <v>41224065</v>
      </c>
      <c r="M307" s="21">
        <v>46024946</v>
      </c>
      <c r="N307" s="21">
        <v>78586226</v>
      </c>
      <c r="O307" s="20">
        <v>165835237</v>
      </c>
      <c r="P307" s="20">
        <v>33219378</v>
      </c>
      <c r="Q307" s="21">
        <v>35365553</v>
      </c>
      <c r="R307" s="21">
        <v>53262192</v>
      </c>
      <c r="S307" s="20">
        <v>121847123</v>
      </c>
      <c r="T307" s="20">
        <v>63824146</v>
      </c>
      <c r="U307" s="21">
        <v>35990845</v>
      </c>
      <c r="V307" s="21">
        <v>18436208</v>
      </c>
      <c r="W307" s="23">
        <v>118251199</v>
      </c>
    </row>
    <row r="308" spans="1:23" ht="14" x14ac:dyDescent="0.3">
      <c r="A308" s="24" t="s">
        <v>0</v>
      </c>
      <c r="B308" s="25" t="s">
        <v>553</v>
      </c>
      <c r="C308" s="26" t="s">
        <v>0</v>
      </c>
      <c r="D308" s="27">
        <f>SUM(D302:D307)</f>
        <v>5056895820</v>
      </c>
      <c r="E308" s="28">
        <f>SUM(E302:E307)</f>
        <v>5244313352</v>
      </c>
      <c r="F308" s="28">
        <f>SUM(F302:F307)</f>
        <v>5134637821</v>
      </c>
      <c r="G308" s="29">
        <f t="shared" si="60"/>
        <v>0.97908677006148503</v>
      </c>
      <c r="H308" s="27">
        <f t="shared" ref="H308:W308" si="62">SUM(H302:H307)</f>
        <v>615004119</v>
      </c>
      <c r="I308" s="28">
        <f t="shared" si="62"/>
        <v>334105626</v>
      </c>
      <c r="J308" s="28">
        <f t="shared" si="62"/>
        <v>349559321</v>
      </c>
      <c r="K308" s="27">
        <f t="shared" si="62"/>
        <v>1298669066</v>
      </c>
      <c r="L308" s="27">
        <f t="shared" si="62"/>
        <v>340907115</v>
      </c>
      <c r="M308" s="28">
        <f t="shared" si="62"/>
        <v>367088567</v>
      </c>
      <c r="N308" s="28">
        <f t="shared" si="62"/>
        <v>566898132</v>
      </c>
      <c r="O308" s="27">
        <f t="shared" si="62"/>
        <v>1274893814</v>
      </c>
      <c r="P308" s="27">
        <f t="shared" si="62"/>
        <v>414752745</v>
      </c>
      <c r="Q308" s="28">
        <f t="shared" si="62"/>
        <v>356689843</v>
      </c>
      <c r="R308" s="28">
        <f t="shared" si="62"/>
        <v>521305453</v>
      </c>
      <c r="S308" s="27">
        <f t="shared" si="62"/>
        <v>1292748041</v>
      </c>
      <c r="T308" s="27">
        <f t="shared" si="62"/>
        <v>394745861</v>
      </c>
      <c r="U308" s="28">
        <f t="shared" si="62"/>
        <v>420224538</v>
      </c>
      <c r="V308" s="28">
        <f t="shared" si="62"/>
        <v>453356501</v>
      </c>
      <c r="W308" s="30">
        <f t="shared" si="62"/>
        <v>1268326900</v>
      </c>
    </row>
    <row r="309" spans="1:23" ht="13" x14ac:dyDescent="0.3">
      <c r="A309" s="17" t="s">
        <v>32</v>
      </c>
      <c r="B309" s="18" t="s">
        <v>554</v>
      </c>
      <c r="C309" s="19" t="s">
        <v>555</v>
      </c>
      <c r="D309" s="20">
        <v>964886514</v>
      </c>
      <c r="E309" s="21">
        <v>972232775</v>
      </c>
      <c r="F309" s="21">
        <v>922699429</v>
      </c>
      <c r="G309" s="22">
        <f t="shared" si="60"/>
        <v>0.94905196854734708</v>
      </c>
      <c r="H309" s="20">
        <v>198021717</v>
      </c>
      <c r="I309" s="21">
        <v>60607912</v>
      </c>
      <c r="J309" s="21">
        <v>60477399</v>
      </c>
      <c r="K309" s="20">
        <v>319107028</v>
      </c>
      <c r="L309" s="20">
        <v>48493316</v>
      </c>
      <c r="M309" s="21">
        <v>50309336</v>
      </c>
      <c r="N309" s="21">
        <v>94536890</v>
      </c>
      <c r="O309" s="20">
        <v>193339542</v>
      </c>
      <c r="P309" s="20">
        <v>55019289</v>
      </c>
      <c r="Q309" s="21">
        <v>74483676</v>
      </c>
      <c r="R309" s="21">
        <v>89897977</v>
      </c>
      <c r="S309" s="20">
        <v>219400942</v>
      </c>
      <c r="T309" s="20">
        <v>69964765</v>
      </c>
      <c r="U309" s="21">
        <v>68099393</v>
      </c>
      <c r="V309" s="21">
        <v>52787759</v>
      </c>
      <c r="W309" s="23">
        <v>190851917</v>
      </c>
    </row>
    <row r="310" spans="1:23" ht="13" x14ac:dyDescent="0.3">
      <c r="A310" s="17" t="s">
        <v>32</v>
      </c>
      <c r="B310" s="18" t="s">
        <v>556</v>
      </c>
      <c r="C310" s="19" t="s">
        <v>557</v>
      </c>
      <c r="D310" s="20">
        <v>3331200801</v>
      </c>
      <c r="E310" s="21">
        <v>3443397250</v>
      </c>
      <c r="F310" s="21">
        <v>3401884904</v>
      </c>
      <c r="G310" s="22">
        <f t="shared" si="60"/>
        <v>0.98794436337544267</v>
      </c>
      <c r="H310" s="20">
        <v>372021333</v>
      </c>
      <c r="I310" s="21">
        <v>275586875</v>
      </c>
      <c r="J310" s="21">
        <v>245389252</v>
      </c>
      <c r="K310" s="20">
        <v>892997460</v>
      </c>
      <c r="L310" s="20">
        <v>247902582</v>
      </c>
      <c r="M310" s="21">
        <v>247353256</v>
      </c>
      <c r="N310" s="21">
        <v>358088230</v>
      </c>
      <c r="O310" s="20">
        <v>853344068</v>
      </c>
      <c r="P310" s="20">
        <v>247122494</v>
      </c>
      <c r="Q310" s="21">
        <v>262246395</v>
      </c>
      <c r="R310" s="21">
        <v>329633581</v>
      </c>
      <c r="S310" s="20">
        <v>839002470</v>
      </c>
      <c r="T310" s="20">
        <v>269932813</v>
      </c>
      <c r="U310" s="21">
        <v>252518841</v>
      </c>
      <c r="V310" s="21">
        <v>294089252</v>
      </c>
      <c r="W310" s="23">
        <v>816540906</v>
      </c>
    </row>
    <row r="311" spans="1:23" ht="13" x14ac:dyDescent="0.3">
      <c r="A311" s="17" t="s">
        <v>32</v>
      </c>
      <c r="B311" s="18" t="s">
        <v>558</v>
      </c>
      <c r="C311" s="19" t="s">
        <v>559</v>
      </c>
      <c r="D311" s="20">
        <v>2532153396</v>
      </c>
      <c r="E311" s="21">
        <v>2585947996</v>
      </c>
      <c r="F311" s="21">
        <v>2550621672</v>
      </c>
      <c r="G311" s="22">
        <f t="shared" si="60"/>
        <v>0.98633912048709271</v>
      </c>
      <c r="H311" s="20">
        <v>350413997</v>
      </c>
      <c r="I311" s="21">
        <v>192015751</v>
      </c>
      <c r="J311" s="21">
        <v>192257723</v>
      </c>
      <c r="K311" s="20">
        <v>734687471</v>
      </c>
      <c r="L311" s="20">
        <v>171483580</v>
      </c>
      <c r="M311" s="21">
        <v>167486566</v>
      </c>
      <c r="N311" s="21">
        <v>229296545</v>
      </c>
      <c r="O311" s="20">
        <v>568266691</v>
      </c>
      <c r="P311" s="20">
        <v>267114008</v>
      </c>
      <c r="Q311" s="21">
        <v>191787272</v>
      </c>
      <c r="R311" s="21">
        <v>229443410</v>
      </c>
      <c r="S311" s="20">
        <v>688344690</v>
      </c>
      <c r="T311" s="20">
        <v>181780138</v>
      </c>
      <c r="U311" s="21">
        <v>177620410</v>
      </c>
      <c r="V311" s="21">
        <v>199922272</v>
      </c>
      <c r="W311" s="23">
        <v>559322820</v>
      </c>
    </row>
    <row r="312" spans="1:23" ht="13" x14ac:dyDescent="0.3">
      <c r="A312" s="17" t="s">
        <v>32</v>
      </c>
      <c r="B312" s="18" t="s">
        <v>560</v>
      </c>
      <c r="C312" s="19" t="s">
        <v>561</v>
      </c>
      <c r="D312" s="20">
        <v>1609688750</v>
      </c>
      <c r="E312" s="21">
        <v>1628958218</v>
      </c>
      <c r="F312" s="21">
        <v>1434380708</v>
      </c>
      <c r="G312" s="22">
        <f t="shared" si="60"/>
        <v>0.88055095100051239</v>
      </c>
      <c r="H312" s="20">
        <v>171318152</v>
      </c>
      <c r="I312" s="21">
        <v>107443979</v>
      </c>
      <c r="J312" s="21">
        <v>102784394</v>
      </c>
      <c r="K312" s="20">
        <v>381546525</v>
      </c>
      <c r="L312" s="20">
        <v>94325944</v>
      </c>
      <c r="M312" s="21">
        <v>95332451</v>
      </c>
      <c r="N312" s="21">
        <v>151175274</v>
      </c>
      <c r="O312" s="20">
        <v>340833669</v>
      </c>
      <c r="P312" s="20">
        <v>97842200</v>
      </c>
      <c r="Q312" s="21">
        <v>95386381</v>
      </c>
      <c r="R312" s="21">
        <v>143382117</v>
      </c>
      <c r="S312" s="20">
        <v>336610698</v>
      </c>
      <c r="T312" s="20">
        <v>100032623</v>
      </c>
      <c r="U312" s="21">
        <v>97873605</v>
      </c>
      <c r="V312" s="21">
        <v>177483588</v>
      </c>
      <c r="W312" s="23">
        <v>375389816</v>
      </c>
    </row>
    <row r="313" spans="1:23" ht="13" x14ac:dyDescent="0.3">
      <c r="A313" s="17" t="s">
        <v>32</v>
      </c>
      <c r="B313" s="18" t="s">
        <v>562</v>
      </c>
      <c r="C313" s="19" t="s">
        <v>563</v>
      </c>
      <c r="D313" s="20">
        <v>1078942672</v>
      </c>
      <c r="E313" s="21">
        <v>1097915868</v>
      </c>
      <c r="F313" s="21">
        <v>1139069269</v>
      </c>
      <c r="G313" s="22">
        <f t="shared" si="60"/>
        <v>1.0374832008530548</v>
      </c>
      <c r="H313" s="20">
        <v>110211905</v>
      </c>
      <c r="I313" s="21">
        <v>72110804</v>
      </c>
      <c r="J313" s="21">
        <v>60634069</v>
      </c>
      <c r="K313" s="20">
        <v>242956778</v>
      </c>
      <c r="L313" s="20">
        <v>75517652</v>
      </c>
      <c r="M313" s="21">
        <v>89053462</v>
      </c>
      <c r="N313" s="21">
        <v>127682224</v>
      </c>
      <c r="O313" s="20">
        <v>292253338</v>
      </c>
      <c r="P313" s="20">
        <v>94489797</v>
      </c>
      <c r="Q313" s="21">
        <v>105307618</v>
      </c>
      <c r="R313" s="21">
        <v>118460616</v>
      </c>
      <c r="S313" s="20">
        <v>318258031</v>
      </c>
      <c r="T313" s="20">
        <v>112389616</v>
      </c>
      <c r="U313" s="21">
        <v>94120564</v>
      </c>
      <c r="V313" s="21">
        <v>79090942</v>
      </c>
      <c r="W313" s="23">
        <v>285601122</v>
      </c>
    </row>
    <row r="314" spans="1:23" ht="13" x14ac:dyDescent="0.3">
      <c r="A314" s="17" t="s">
        <v>47</v>
      </c>
      <c r="B314" s="18" t="s">
        <v>564</v>
      </c>
      <c r="C314" s="19" t="s">
        <v>565</v>
      </c>
      <c r="D314" s="20">
        <v>516409348</v>
      </c>
      <c r="E314" s="21">
        <v>509211681</v>
      </c>
      <c r="F314" s="21">
        <v>491709503</v>
      </c>
      <c r="G314" s="22">
        <f t="shared" si="60"/>
        <v>0.96562887566595312</v>
      </c>
      <c r="H314" s="20">
        <v>111329765</v>
      </c>
      <c r="I314" s="21">
        <v>2601368</v>
      </c>
      <c r="J314" s="21">
        <v>17377740</v>
      </c>
      <c r="K314" s="20">
        <v>131308873</v>
      </c>
      <c r="L314" s="20">
        <v>30162929</v>
      </c>
      <c r="M314" s="21">
        <v>9723241</v>
      </c>
      <c r="N314" s="21">
        <v>121387670</v>
      </c>
      <c r="O314" s="20">
        <v>161273840</v>
      </c>
      <c r="P314" s="20">
        <v>25314636</v>
      </c>
      <c r="Q314" s="21">
        <v>8525545</v>
      </c>
      <c r="R314" s="21">
        <v>106175888</v>
      </c>
      <c r="S314" s="20">
        <v>140016069</v>
      </c>
      <c r="T314" s="20">
        <v>24381172</v>
      </c>
      <c r="U314" s="21">
        <v>16830742</v>
      </c>
      <c r="V314" s="21">
        <v>17898807</v>
      </c>
      <c r="W314" s="23">
        <v>59110721</v>
      </c>
    </row>
    <row r="315" spans="1:23" ht="14" x14ac:dyDescent="0.3">
      <c r="A315" s="24" t="s">
        <v>0</v>
      </c>
      <c r="B315" s="25" t="s">
        <v>566</v>
      </c>
      <c r="C315" s="26" t="s">
        <v>0</v>
      </c>
      <c r="D315" s="27">
        <f>SUM(D309:D314)</f>
        <v>10033281481</v>
      </c>
      <c r="E315" s="28">
        <f>SUM(E309:E314)</f>
        <v>10237663788</v>
      </c>
      <c r="F315" s="28">
        <f>SUM(F309:F314)</f>
        <v>9940365485</v>
      </c>
      <c r="G315" s="29">
        <f t="shared" si="60"/>
        <v>0.97096033732339637</v>
      </c>
      <c r="H315" s="27">
        <f t="shared" ref="H315:W315" si="63">SUM(H309:H314)</f>
        <v>1313316869</v>
      </c>
      <c r="I315" s="28">
        <f t="shared" si="63"/>
        <v>710366689</v>
      </c>
      <c r="J315" s="28">
        <f t="shared" si="63"/>
        <v>678920577</v>
      </c>
      <c r="K315" s="27">
        <f t="shared" si="63"/>
        <v>2702604135</v>
      </c>
      <c r="L315" s="27">
        <f t="shared" si="63"/>
        <v>667886003</v>
      </c>
      <c r="M315" s="28">
        <f t="shared" si="63"/>
        <v>659258312</v>
      </c>
      <c r="N315" s="28">
        <f t="shared" si="63"/>
        <v>1082166833</v>
      </c>
      <c r="O315" s="27">
        <f t="shared" si="63"/>
        <v>2409311148</v>
      </c>
      <c r="P315" s="27">
        <f t="shared" si="63"/>
        <v>786902424</v>
      </c>
      <c r="Q315" s="28">
        <f t="shared" si="63"/>
        <v>737736887</v>
      </c>
      <c r="R315" s="28">
        <f t="shared" si="63"/>
        <v>1016993589</v>
      </c>
      <c r="S315" s="27">
        <f t="shared" si="63"/>
        <v>2541632900</v>
      </c>
      <c r="T315" s="27">
        <f t="shared" si="63"/>
        <v>758481127</v>
      </c>
      <c r="U315" s="28">
        <f t="shared" si="63"/>
        <v>707063555</v>
      </c>
      <c r="V315" s="28">
        <f t="shared" si="63"/>
        <v>821272620</v>
      </c>
      <c r="W315" s="30">
        <f t="shared" si="63"/>
        <v>2286817302</v>
      </c>
    </row>
    <row r="316" spans="1:23" ht="13" x14ac:dyDescent="0.3">
      <c r="A316" s="17" t="s">
        <v>32</v>
      </c>
      <c r="B316" s="18" t="s">
        <v>567</v>
      </c>
      <c r="C316" s="19" t="s">
        <v>568</v>
      </c>
      <c r="D316" s="20">
        <v>787656993</v>
      </c>
      <c r="E316" s="21">
        <v>781073312</v>
      </c>
      <c r="F316" s="21">
        <v>725251781</v>
      </c>
      <c r="G316" s="22">
        <f t="shared" si="60"/>
        <v>0.92853227713405728</v>
      </c>
      <c r="H316" s="20">
        <v>143439799</v>
      </c>
      <c r="I316" s="21">
        <v>44181667</v>
      </c>
      <c r="J316" s="21">
        <v>46810399</v>
      </c>
      <c r="K316" s="20">
        <v>234431865</v>
      </c>
      <c r="L316" s="20">
        <v>51510748</v>
      </c>
      <c r="M316" s="21">
        <v>47368412</v>
      </c>
      <c r="N316" s="21">
        <v>73505532</v>
      </c>
      <c r="O316" s="20">
        <v>172384692</v>
      </c>
      <c r="P316" s="20">
        <v>49000578</v>
      </c>
      <c r="Q316" s="21">
        <v>49675798</v>
      </c>
      <c r="R316" s="21">
        <v>70035702</v>
      </c>
      <c r="S316" s="20">
        <v>168712078</v>
      </c>
      <c r="T316" s="20">
        <v>63539685</v>
      </c>
      <c r="U316" s="21">
        <v>40367723</v>
      </c>
      <c r="V316" s="21">
        <v>45815738</v>
      </c>
      <c r="W316" s="23">
        <v>149723146</v>
      </c>
    </row>
    <row r="317" spans="1:23" ht="13" x14ac:dyDescent="0.3">
      <c r="A317" s="17" t="s">
        <v>32</v>
      </c>
      <c r="B317" s="18" t="s">
        <v>569</v>
      </c>
      <c r="C317" s="19" t="s">
        <v>570</v>
      </c>
      <c r="D317" s="20">
        <v>1837261178</v>
      </c>
      <c r="E317" s="21">
        <v>1947003242</v>
      </c>
      <c r="F317" s="21">
        <v>1837024303</v>
      </c>
      <c r="G317" s="22">
        <f t="shared" si="60"/>
        <v>0.94351373607009126</v>
      </c>
      <c r="H317" s="20">
        <v>212729078</v>
      </c>
      <c r="I317" s="21">
        <v>163079049</v>
      </c>
      <c r="J317" s="21">
        <v>142441269</v>
      </c>
      <c r="K317" s="20">
        <v>518249396</v>
      </c>
      <c r="L317" s="20">
        <v>152888790</v>
      </c>
      <c r="M317" s="21">
        <v>147026743</v>
      </c>
      <c r="N317" s="21">
        <v>199275849</v>
      </c>
      <c r="O317" s="20">
        <v>499191382</v>
      </c>
      <c r="P317" s="20">
        <v>166779882</v>
      </c>
      <c r="Q317" s="21">
        <v>138479703</v>
      </c>
      <c r="R317" s="21">
        <v>205741406</v>
      </c>
      <c r="S317" s="20">
        <v>511000991</v>
      </c>
      <c r="T317" s="20">
        <v>142301198</v>
      </c>
      <c r="U317" s="21">
        <v>142138927</v>
      </c>
      <c r="V317" s="21">
        <v>24142409</v>
      </c>
      <c r="W317" s="23">
        <v>308582534</v>
      </c>
    </row>
    <row r="318" spans="1:23" ht="13" x14ac:dyDescent="0.3">
      <c r="A318" s="17" t="s">
        <v>32</v>
      </c>
      <c r="B318" s="18" t="s">
        <v>571</v>
      </c>
      <c r="C318" s="19" t="s">
        <v>572</v>
      </c>
      <c r="D318" s="20">
        <v>497398662</v>
      </c>
      <c r="E318" s="21">
        <v>505603662</v>
      </c>
      <c r="F318" s="21">
        <v>480490610</v>
      </c>
      <c r="G318" s="22">
        <f t="shared" si="60"/>
        <v>0.95033055753460904</v>
      </c>
      <c r="H318" s="20">
        <v>82230904</v>
      </c>
      <c r="I318" s="21">
        <v>33665113</v>
      </c>
      <c r="J318" s="21">
        <v>35424453</v>
      </c>
      <c r="K318" s="20">
        <v>151320470</v>
      </c>
      <c r="L318" s="20">
        <v>34758186</v>
      </c>
      <c r="M318" s="21">
        <v>32259315</v>
      </c>
      <c r="N318" s="21">
        <v>50250511</v>
      </c>
      <c r="O318" s="20">
        <v>117268012</v>
      </c>
      <c r="P318" s="20">
        <v>36444586</v>
      </c>
      <c r="Q318" s="21">
        <v>33232356</v>
      </c>
      <c r="R318" s="21">
        <v>44503118</v>
      </c>
      <c r="S318" s="20">
        <v>114180060</v>
      </c>
      <c r="T318" s="20">
        <v>33177337</v>
      </c>
      <c r="U318" s="21">
        <v>32035812</v>
      </c>
      <c r="V318" s="21">
        <v>32508919</v>
      </c>
      <c r="W318" s="23">
        <v>97722068</v>
      </c>
    </row>
    <row r="319" spans="1:23" ht="13" x14ac:dyDescent="0.3">
      <c r="A319" s="17" t="s">
        <v>32</v>
      </c>
      <c r="B319" s="18" t="s">
        <v>573</v>
      </c>
      <c r="C319" s="19" t="s">
        <v>574</v>
      </c>
      <c r="D319" s="20">
        <v>498080339</v>
      </c>
      <c r="E319" s="21">
        <v>583461371</v>
      </c>
      <c r="F319" s="21">
        <v>546056252</v>
      </c>
      <c r="G319" s="22">
        <f t="shared" si="60"/>
        <v>0.9358910103407686</v>
      </c>
      <c r="H319" s="20">
        <v>50641197</v>
      </c>
      <c r="I319" s="21">
        <v>28675367</v>
      </c>
      <c r="J319" s="21">
        <v>39333500</v>
      </c>
      <c r="K319" s="20">
        <v>118650064</v>
      </c>
      <c r="L319" s="20">
        <v>28249135</v>
      </c>
      <c r="M319" s="21">
        <v>59534193</v>
      </c>
      <c r="N319" s="21">
        <v>65493302</v>
      </c>
      <c r="O319" s="20">
        <v>153276630</v>
      </c>
      <c r="P319" s="20">
        <v>31097521</v>
      </c>
      <c r="Q319" s="21">
        <v>39761445</v>
      </c>
      <c r="R319" s="21">
        <v>75291642</v>
      </c>
      <c r="S319" s="20">
        <v>146150608</v>
      </c>
      <c r="T319" s="20">
        <v>47818878</v>
      </c>
      <c r="U319" s="21">
        <v>42328224</v>
      </c>
      <c r="V319" s="21">
        <v>37831848</v>
      </c>
      <c r="W319" s="23">
        <v>127978950</v>
      </c>
    </row>
    <row r="320" spans="1:23" ht="13" x14ac:dyDescent="0.3">
      <c r="A320" s="17" t="s">
        <v>47</v>
      </c>
      <c r="B320" s="18" t="s">
        <v>575</v>
      </c>
      <c r="C320" s="19" t="s">
        <v>576</v>
      </c>
      <c r="D320" s="20">
        <v>301667861</v>
      </c>
      <c r="E320" s="21">
        <v>310768120</v>
      </c>
      <c r="F320" s="21">
        <v>271531976</v>
      </c>
      <c r="G320" s="22">
        <f t="shared" si="60"/>
        <v>0.87374462991892476</v>
      </c>
      <c r="H320" s="20">
        <v>53580057</v>
      </c>
      <c r="I320" s="21">
        <v>14314076</v>
      </c>
      <c r="J320" s="21">
        <v>13061412</v>
      </c>
      <c r="K320" s="20">
        <v>80955545</v>
      </c>
      <c r="L320" s="20">
        <v>26295242</v>
      </c>
      <c r="M320" s="21">
        <v>13482546</v>
      </c>
      <c r="N320" s="21">
        <v>32949338</v>
      </c>
      <c r="O320" s="20">
        <v>72727126</v>
      </c>
      <c r="P320" s="20">
        <v>43459414</v>
      </c>
      <c r="Q320" s="21">
        <v>18566733</v>
      </c>
      <c r="R320" s="21">
        <v>26297246</v>
      </c>
      <c r="S320" s="20">
        <v>88323393</v>
      </c>
      <c r="T320" s="20">
        <v>6998578</v>
      </c>
      <c r="U320" s="21">
        <v>4059635</v>
      </c>
      <c r="V320" s="21">
        <v>18467699</v>
      </c>
      <c r="W320" s="23">
        <v>29525912</v>
      </c>
    </row>
    <row r="321" spans="1:23" ht="14" x14ac:dyDescent="0.3">
      <c r="A321" s="24" t="s">
        <v>0</v>
      </c>
      <c r="B321" s="25" t="s">
        <v>577</v>
      </c>
      <c r="C321" s="26" t="s">
        <v>0</v>
      </c>
      <c r="D321" s="27">
        <f>SUM(D316:D320)</f>
        <v>3922065033</v>
      </c>
      <c r="E321" s="28">
        <f>SUM(E316:E320)</f>
        <v>4127909707</v>
      </c>
      <c r="F321" s="28">
        <f>SUM(F316:F320)</f>
        <v>3860354922</v>
      </c>
      <c r="G321" s="29">
        <f t="shared" si="60"/>
        <v>0.93518395410968225</v>
      </c>
      <c r="H321" s="27">
        <f t="shared" ref="H321:W321" si="64">SUM(H316:H320)</f>
        <v>542621035</v>
      </c>
      <c r="I321" s="28">
        <f t="shared" si="64"/>
        <v>283915272</v>
      </c>
      <c r="J321" s="28">
        <f t="shared" si="64"/>
        <v>277071033</v>
      </c>
      <c r="K321" s="27">
        <f t="shared" si="64"/>
        <v>1103607340</v>
      </c>
      <c r="L321" s="27">
        <f t="shared" si="64"/>
        <v>293702101</v>
      </c>
      <c r="M321" s="28">
        <f t="shared" si="64"/>
        <v>299671209</v>
      </c>
      <c r="N321" s="28">
        <f t="shared" si="64"/>
        <v>421474532</v>
      </c>
      <c r="O321" s="27">
        <f t="shared" si="64"/>
        <v>1014847842</v>
      </c>
      <c r="P321" s="27">
        <f t="shared" si="64"/>
        <v>326781981</v>
      </c>
      <c r="Q321" s="28">
        <f t="shared" si="64"/>
        <v>279716035</v>
      </c>
      <c r="R321" s="28">
        <f t="shared" si="64"/>
        <v>421869114</v>
      </c>
      <c r="S321" s="27">
        <f t="shared" si="64"/>
        <v>1028367130</v>
      </c>
      <c r="T321" s="27">
        <f t="shared" si="64"/>
        <v>293835676</v>
      </c>
      <c r="U321" s="28">
        <f t="shared" si="64"/>
        <v>260930321</v>
      </c>
      <c r="V321" s="28">
        <f t="shared" si="64"/>
        <v>158766613</v>
      </c>
      <c r="W321" s="30">
        <f t="shared" si="64"/>
        <v>713532610</v>
      </c>
    </row>
    <row r="322" spans="1:23" ht="13" x14ac:dyDescent="0.3">
      <c r="A322" s="17" t="s">
        <v>32</v>
      </c>
      <c r="B322" s="18" t="s">
        <v>578</v>
      </c>
      <c r="C322" s="19" t="s">
        <v>579</v>
      </c>
      <c r="D322" s="20">
        <v>251772850</v>
      </c>
      <c r="E322" s="21">
        <v>251772850</v>
      </c>
      <c r="F322" s="21">
        <v>211085679</v>
      </c>
      <c r="G322" s="22">
        <f t="shared" si="60"/>
        <v>0.83839730534884915</v>
      </c>
      <c r="H322" s="20">
        <v>0</v>
      </c>
      <c r="I322" s="21">
        <v>17533864</v>
      </c>
      <c r="J322" s="21">
        <v>17786175</v>
      </c>
      <c r="K322" s="20">
        <v>35320039</v>
      </c>
      <c r="L322" s="20">
        <v>19161654</v>
      </c>
      <c r="M322" s="21">
        <v>20658030</v>
      </c>
      <c r="N322" s="21">
        <v>28954481</v>
      </c>
      <c r="O322" s="20">
        <v>68774165</v>
      </c>
      <c r="P322" s="20">
        <v>21534124</v>
      </c>
      <c r="Q322" s="21">
        <v>8820501</v>
      </c>
      <c r="R322" s="21">
        <v>22787066</v>
      </c>
      <c r="S322" s="20">
        <v>53141691</v>
      </c>
      <c r="T322" s="20">
        <v>20220375</v>
      </c>
      <c r="U322" s="21">
        <v>14959739</v>
      </c>
      <c r="V322" s="21">
        <v>18669670</v>
      </c>
      <c r="W322" s="23">
        <v>53849784</v>
      </c>
    </row>
    <row r="323" spans="1:23" ht="13" x14ac:dyDescent="0.3">
      <c r="A323" s="17" t="s">
        <v>32</v>
      </c>
      <c r="B323" s="18" t="s">
        <v>580</v>
      </c>
      <c r="C323" s="19" t="s">
        <v>581</v>
      </c>
      <c r="D323" s="20">
        <v>729520737</v>
      </c>
      <c r="E323" s="21">
        <v>733152226</v>
      </c>
      <c r="F323" s="21">
        <v>706914545</v>
      </c>
      <c r="G323" s="22">
        <f t="shared" si="60"/>
        <v>0.96421250584868301</v>
      </c>
      <c r="H323" s="20">
        <v>86797068</v>
      </c>
      <c r="I323" s="21">
        <v>42828713</v>
      </c>
      <c r="J323" s="21">
        <v>53422937</v>
      </c>
      <c r="K323" s="20">
        <v>183048718</v>
      </c>
      <c r="L323" s="20">
        <v>36375987</v>
      </c>
      <c r="M323" s="21">
        <v>51178093</v>
      </c>
      <c r="N323" s="21">
        <v>70764345</v>
      </c>
      <c r="O323" s="20">
        <v>158318425</v>
      </c>
      <c r="P323" s="20">
        <v>50204311</v>
      </c>
      <c r="Q323" s="21">
        <v>54485282</v>
      </c>
      <c r="R323" s="21">
        <v>68897083</v>
      </c>
      <c r="S323" s="20">
        <v>173586676</v>
      </c>
      <c r="T323" s="20">
        <v>50284171</v>
      </c>
      <c r="U323" s="21">
        <v>87474724</v>
      </c>
      <c r="V323" s="21">
        <v>54201831</v>
      </c>
      <c r="W323" s="23">
        <v>191960726</v>
      </c>
    </row>
    <row r="324" spans="1:23" ht="13" x14ac:dyDescent="0.3">
      <c r="A324" s="17" t="s">
        <v>32</v>
      </c>
      <c r="B324" s="18" t="s">
        <v>582</v>
      </c>
      <c r="C324" s="19" t="s">
        <v>583</v>
      </c>
      <c r="D324" s="20">
        <v>1695346337</v>
      </c>
      <c r="E324" s="21">
        <v>1734466455</v>
      </c>
      <c r="F324" s="21">
        <v>1712738446</v>
      </c>
      <c r="G324" s="22">
        <f t="shared" si="60"/>
        <v>0.98747279952439326</v>
      </c>
      <c r="H324" s="20">
        <v>181491614</v>
      </c>
      <c r="I324" s="21">
        <v>158089648</v>
      </c>
      <c r="J324" s="21">
        <v>126164712</v>
      </c>
      <c r="K324" s="20">
        <v>465745974</v>
      </c>
      <c r="L324" s="20">
        <v>127904359</v>
      </c>
      <c r="M324" s="21">
        <v>126245683</v>
      </c>
      <c r="N324" s="21">
        <v>173204980</v>
      </c>
      <c r="O324" s="20">
        <v>427355022</v>
      </c>
      <c r="P324" s="20">
        <v>132244946</v>
      </c>
      <c r="Q324" s="21">
        <v>130149356</v>
      </c>
      <c r="R324" s="21">
        <v>163922708</v>
      </c>
      <c r="S324" s="20">
        <v>426317010</v>
      </c>
      <c r="T324" s="20">
        <v>126738019</v>
      </c>
      <c r="U324" s="21">
        <v>128286239</v>
      </c>
      <c r="V324" s="21">
        <v>138296182</v>
      </c>
      <c r="W324" s="23">
        <v>393320440</v>
      </c>
    </row>
    <row r="325" spans="1:23" ht="13" x14ac:dyDescent="0.3">
      <c r="A325" s="17" t="s">
        <v>32</v>
      </c>
      <c r="B325" s="18" t="s">
        <v>584</v>
      </c>
      <c r="C325" s="19" t="s">
        <v>585</v>
      </c>
      <c r="D325" s="20">
        <v>3554506844</v>
      </c>
      <c r="E325" s="21">
        <v>3565658462</v>
      </c>
      <c r="F325" s="21">
        <v>3133586498</v>
      </c>
      <c r="G325" s="22">
        <f t="shared" si="60"/>
        <v>0.87882407454199973</v>
      </c>
      <c r="H325" s="20">
        <v>373468680</v>
      </c>
      <c r="I325" s="21">
        <v>146894007</v>
      </c>
      <c r="J325" s="21">
        <v>251056640</v>
      </c>
      <c r="K325" s="20">
        <v>771419327</v>
      </c>
      <c r="L325" s="20">
        <v>243139756</v>
      </c>
      <c r="M325" s="21">
        <v>295073695</v>
      </c>
      <c r="N325" s="21">
        <v>334417828</v>
      </c>
      <c r="O325" s="20">
        <v>872631279</v>
      </c>
      <c r="P325" s="20">
        <v>240517456</v>
      </c>
      <c r="Q325" s="21">
        <v>195804901</v>
      </c>
      <c r="R325" s="21">
        <v>252912021</v>
      </c>
      <c r="S325" s="20">
        <v>689234378</v>
      </c>
      <c r="T325" s="20">
        <v>257145467</v>
      </c>
      <c r="U325" s="21">
        <v>267044494</v>
      </c>
      <c r="V325" s="21">
        <v>276111553</v>
      </c>
      <c r="W325" s="23">
        <v>800301514</v>
      </c>
    </row>
    <row r="326" spans="1:23" ht="13" x14ac:dyDescent="0.3">
      <c r="A326" s="17" t="s">
        <v>32</v>
      </c>
      <c r="B326" s="18" t="s">
        <v>586</v>
      </c>
      <c r="C326" s="19" t="s">
        <v>587</v>
      </c>
      <c r="D326" s="20">
        <v>938353100</v>
      </c>
      <c r="E326" s="21">
        <v>975309800</v>
      </c>
      <c r="F326" s="21">
        <v>885560940</v>
      </c>
      <c r="G326" s="22">
        <f t="shared" si="60"/>
        <v>0.90797912622225263</v>
      </c>
      <c r="H326" s="20">
        <v>339880895</v>
      </c>
      <c r="I326" s="21">
        <v>38015220</v>
      </c>
      <c r="J326" s="21">
        <v>45488830</v>
      </c>
      <c r="K326" s="20">
        <v>423384945</v>
      </c>
      <c r="L326" s="20">
        <v>43046019</v>
      </c>
      <c r="M326" s="21">
        <v>45149822</v>
      </c>
      <c r="N326" s="21">
        <v>77751945</v>
      </c>
      <c r="O326" s="20">
        <v>165947786</v>
      </c>
      <c r="P326" s="20">
        <v>45258224</v>
      </c>
      <c r="Q326" s="21">
        <v>43814278</v>
      </c>
      <c r="R326" s="21">
        <v>71396639</v>
      </c>
      <c r="S326" s="20">
        <v>160469141</v>
      </c>
      <c r="T326" s="20">
        <v>45250135</v>
      </c>
      <c r="U326" s="21">
        <v>44879888</v>
      </c>
      <c r="V326" s="21">
        <v>45629045</v>
      </c>
      <c r="W326" s="23">
        <v>135759068</v>
      </c>
    </row>
    <row r="327" spans="1:23" ht="13" x14ac:dyDescent="0.3">
      <c r="A327" s="17" t="s">
        <v>32</v>
      </c>
      <c r="B327" s="18" t="s">
        <v>588</v>
      </c>
      <c r="C327" s="19" t="s">
        <v>589</v>
      </c>
      <c r="D327" s="20">
        <v>973266069</v>
      </c>
      <c r="E327" s="21">
        <v>987511407</v>
      </c>
      <c r="F327" s="21">
        <v>966034961</v>
      </c>
      <c r="G327" s="22">
        <f t="shared" si="60"/>
        <v>0.97825195147340716</v>
      </c>
      <c r="H327" s="20">
        <v>58998934</v>
      </c>
      <c r="I327" s="21">
        <v>129715459</v>
      </c>
      <c r="J327" s="21">
        <v>67210296</v>
      </c>
      <c r="K327" s="20">
        <v>255924689</v>
      </c>
      <c r="L327" s="20">
        <v>68838987</v>
      </c>
      <c r="M327" s="21">
        <v>63009982</v>
      </c>
      <c r="N327" s="21">
        <v>61331100</v>
      </c>
      <c r="O327" s="20">
        <v>193180069</v>
      </c>
      <c r="P327" s="20">
        <v>120776588</v>
      </c>
      <c r="Q327" s="21">
        <v>69836536</v>
      </c>
      <c r="R327" s="21">
        <v>66628430</v>
      </c>
      <c r="S327" s="20">
        <v>257241554</v>
      </c>
      <c r="T327" s="20">
        <v>97555622</v>
      </c>
      <c r="U327" s="21">
        <v>72733849</v>
      </c>
      <c r="V327" s="21">
        <v>89399178</v>
      </c>
      <c r="W327" s="23">
        <v>259688649</v>
      </c>
    </row>
    <row r="328" spans="1:23" ht="13" x14ac:dyDescent="0.3">
      <c r="A328" s="17" t="s">
        <v>32</v>
      </c>
      <c r="B328" s="18" t="s">
        <v>590</v>
      </c>
      <c r="C328" s="19" t="s">
        <v>591</v>
      </c>
      <c r="D328" s="20">
        <v>1253643989</v>
      </c>
      <c r="E328" s="21">
        <v>1278189770</v>
      </c>
      <c r="F328" s="21">
        <v>1243219772</v>
      </c>
      <c r="G328" s="22">
        <f t="shared" si="60"/>
        <v>0.97264099680597504</v>
      </c>
      <c r="H328" s="20">
        <v>242648468</v>
      </c>
      <c r="I328" s="21">
        <v>77862173</v>
      </c>
      <c r="J328" s="21">
        <v>90530782</v>
      </c>
      <c r="K328" s="20">
        <v>411041423</v>
      </c>
      <c r="L328" s="20">
        <v>83930982</v>
      </c>
      <c r="M328" s="21">
        <v>62767846</v>
      </c>
      <c r="N328" s="21">
        <v>142169780</v>
      </c>
      <c r="O328" s="20">
        <v>288868608</v>
      </c>
      <c r="P328" s="20">
        <v>112222121</v>
      </c>
      <c r="Q328" s="21">
        <v>75593081</v>
      </c>
      <c r="R328" s="21">
        <v>92012853</v>
      </c>
      <c r="S328" s="20">
        <v>279828055</v>
      </c>
      <c r="T328" s="20">
        <v>89870116</v>
      </c>
      <c r="U328" s="21">
        <v>84136770</v>
      </c>
      <c r="V328" s="21">
        <v>89474800</v>
      </c>
      <c r="W328" s="23">
        <v>263481686</v>
      </c>
    </row>
    <row r="329" spans="1:23" ht="13" x14ac:dyDescent="0.3">
      <c r="A329" s="17" t="s">
        <v>47</v>
      </c>
      <c r="B329" s="18" t="s">
        <v>592</v>
      </c>
      <c r="C329" s="19" t="s">
        <v>593</v>
      </c>
      <c r="D329" s="20">
        <v>476417943</v>
      </c>
      <c r="E329" s="21">
        <v>503141946</v>
      </c>
      <c r="F329" s="21">
        <v>473350961</v>
      </c>
      <c r="G329" s="22">
        <f t="shared" si="60"/>
        <v>0.94079009862556762</v>
      </c>
      <c r="H329" s="20">
        <v>92471065</v>
      </c>
      <c r="I329" s="21">
        <v>19480973</v>
      </c>
      <c r="J329" s="21">
        <v>19833041</v>
      </c>
      <c r="K329" s="20">
        <v>131785079</v>
      </c>
      <c r="L329" s="20">
        <v>23020972</v>
      </c>
      <c r="M329" s="21">
        <v>25963919</v>
      </c>
      <c r="N329" s="21">
        <v>81711331</v>
      </c>
      <c r="O329" s="20">
        <v>130696222</v>
      </c>
      <c r="P329" s="20">
        <v>10264285</v>
      </c>
      <c r="Q329" s="21">
        <v>37124534</v>
      </c>
      <c r="R329" s="21">
        <v>71451521</v>
      </c>
      <c r="S329" s="20">
        <v>118840340</v>
      </c>
      <c r="T329" s="20">
        <v>21786754</v>
      </c>
      <c r="U329" s="21">
        <v>24381685</v>
      </c>
      <c r="V329" s="21">
        <v>45860881</v>
      </c>
      <c r="W329" s="23">
        <v>92029320</v>
      </c>
    </row>
    <row r="330" spans="1:23" ht="14" x14ac:dyDescent="0.3">
      <c r="A330" s="24" t="s">
        <v>0</v>
      </c>
      <c r="B330" s="25" t="s">
        <v>594</v>
      </c>
      <c r="C330" s="26" t="s">
        <v>0</v>
      </c>
      <c r="D330" s="27">
        <f>SUM(D322:D329)</f>
        <v>9872827869</v>
      </c>
      <c r="E330" s="28">
        <f>SUM(E322:E329)</f>
        <v>10029202916</v>
      </c>
      <c r="F330" s="28">
        <f>SUM(F322:F329)</f>
        <v>9332491802</v>
      </c>
      <c r="G330" s="29">
        <f t="shared" si="60"/>
        <v>0.93053175612904315</v>
      </c>
      <c r="H330" s="27">
        <f t="shared" ref="H330:W330" si="65">SUM(H322:H329)</f>
        <v>1375756724</v>
      </c>
      <c r="I330" s="28">
        <f t="shared" si="65"/>
        <v>630420057</v>
      </c>
      <c r="J330" s="28">
        <f t="shared" si="65"/>
        <v>671493413</v>
      </c>
      <c r="K330" s="27">
        <f t="shared" si="65"/>
        <v>2677670194</v>
      </c>
      <c r="L330" s="27">
        <f t="shared" si="65"/>
        <v>645418716</v>
      </c>
      <c r="M330" s="28">
        <f t="shared" si="65"/>
        <v>690047070</v>
      </c>
      <c r="N330" s="28">
        <f t="shared" si="65"/>
        <v>970305790</v>
      </c>
      <c r="O330" s="27">
        <f t="shared" si="65"/>
        <v>2305771576</v>
      </c>
      <c r="P330" s="27">
        <f t="shared" si="65"/>
        <v>733022055</v>
      </c>
      <c r="Q330" s="28">
        <f t="shared" si="65"/>
        <v>615628469</v>
      </c>
      <c r="R330" s="28">
        <f t="shared" si="65"/>
        <v>810008321</v>
      </c>
      <c r="S330" s="27">
        <f t="shared" si="65"/>
        <v>2158658845</v>
      </c>
      <c r="T330" s="27">
        <f t="shared" si="65"/>
        <v>708850659</v>
      </c>
      <c r="U330" s="28">
        <f t="shared" si="65"/>
        <v>723897388</v>
      </c>
      <c r="V330" s="28">
        <f t="shared" si="65"/>
        <v>757643140</v>
      </c>
      <c r="W330" s="30">
        <f t="shared" si="65"/>
        <v>2190391187</v>
      </c>
    </row>
    <row r="331" spans="1:23" ht="13" x14ac:dyDescent="0.3">
      <c r="A331" s="17" t="s">
        <v>32</v>
      </c>
      <c r="B331" s="18" t="s">
        <v>595</v>
      </c>
      <c r="C331" s="19" t="s">
        <v>596</v>
      </c>
      <c r="D331" s="20">
        <v>106647716</v>
      </c>
      <c r="E331" s="21">
        <v>111391268</v>
      </c>
      <c r="F331" s="21">
        <v>103476083</v>
      </c>
      <c r="G331" s="22">
        <f t="shared" si="60"/>
        <v>0.9289425002326035</v>
      </c>
      <c r="H331" s="20">
        <v>21167507</v>
      </c>
      <c r="I331" s="21">
        <v>-17008774</v>
      </c>
      <c r="J331" s="21">
        <v>30456770</v>
      </c>
      <c r="K331" s="20">
        <v>34615503</v>
      </c>
      <c r="L331" s="20">
        <v>6387734</v>
      </c>
      <c r="M331" s="21">
        <v>7203919</v>
      </c>
      <c r="N331" s="21">
        <v>13998926</v>
      </c>
      <c r="O331" s="20">
        <v>27590579</v>
      </c>
      <c r="P331" s="20">
        <v>5950721</v>
      </c>
      <c r="Q331" s="21">
        <v>6306321</v>
      </c>
      <c r="R331" s="21">
        <v>11588560</v>
      </c>
      <c r="S331" s="20">
        <v>23845602</v>
      </c>
      <c r="T331" s="20">
        <v>6736057</v>
      </c>
      <c r="U331" s="21">
        <v>6139299</v>
      </c>
      <c r="V331" s="21">
        <v>4549043</v>
      </c>
      <c r="W331" s="23">
        <v>17424399</v>
      </c>
    </row>
    <row r="332" spans="1:23" ht="13" x14ac:dyDescent="0.3">
      <c r="A332" s="17" t="s">
        <v>32</v>
      </c>
      <c r="B332" s="18" t="s">
        <v>597</v>
      </c>
      <c r="C332" s="19" t="s">
        <v>598</v>
      </c>
      <c r="D332" s="20">
        <v>105328205</v>
      </c>
      <c r="E332" s="21">
        <v>103869492</v>
      </c>
      <c r="F332" s="21">
        <v>93184429</v>
      </c>
      <c r="G332" s="22">
        <f t="shared" si="60"/>
        <v>0.89712991953402443</v>
      </c>
      <c r="H332" s="20">
        <v>24259169</v>
      </c>
      <c r="I332" s="21">
        <v>6802100</v>
      </c>
      <c r="J332" s="21">
        <v>102455</v>
      </c>
      <c r="K332" s="20">
        <v>31163724</v>
      </c>
      <c r="L332" s="20">
        <v>6581897</v>
      </c>
      <c r="M332" s="21">
        <v>4536355</v>
      </c>
      <c r="N332" s="21">
        <v>16073198</v>
      </c>
      <c r="O332" s="20">
        <v>27191450</v>
      </c>
      <c r="P332" s="20">
        <v>5248857</v>
      </c>
      <c r="Q332" s="21">
        <v>4915469</v>
      </c>
      <c r="R332" s="21">
        <v>8633195</v>
      </c>
      <c r="S332" s="20">
        <v>18797521</v>
      </c>
      <c r="T332" s="20">
        <v>5241675</v>
      </c>
      <c r="U332" s="21">
        <v>5455723</v>
      </c>
      <c r="V332" s="21">
        <v>5334336</v>
      </c>
      <c r="W332" s="23">
        <v>16031734</v>
      </c>
    </row>
    <row r="333" spans="1:23" ht="13" x14ac:dyDescent="0.3">
      <c r="A333" s="17" t="s">
        <v>32</v>
      </c>
      <c r="B333" s="18" t="s">
        <v>599</v>
      </c>
      <c r="C333" s="19" t="s">
        <v>600</v>
      </c>
      <c r="D333" s="20">
        <v>499429026</v>
      </c>
      <c r="E333" s="21">
        <v>479142482</v>
      </c>
      <c r="F333" s="21">
        <v>415508738</v>
      </c>
      <c r="G333" s="22">
        <f t="shared" si="60"/>
        <v>0.86719243984715177</v>
      </c>
      <c r="H333" s="20">
        <v>64302038</v>
      </c>
      <c r="I333" s="21">
        <v>23527442</v>
      </c>
      <c r="J333" s="21">
        <v>23436675</v>
      </c>
      <c r="K333" s="20">
        <v>111266155</v>
      </c>
      <c r="L333" s="20">
        <v>25801971</v>
      </c>
      <c r="M333" s="21">
        <v>24200412</v>
      </c>
      <c r="N333" s="21">
        <v>55516822</v>
      </c>
      <c r="O333" s="20">
        <v>105519205</v>
      </c>
      <c r="P333" s="20">
        <v>23961006</v>
      </c>
      <c r="Q333" s="21">
        <v>22139771</v>
      </c>
      <c r="R333" s="21">
        <v>47222395</v>
      </c>
      <c r="S333" s="20">
        <v>93323172</v>
      </c>
      <c r="T333" s="20">
        <v>21983358</v>
      </c>
      <c r="U333" s="21">
        <v>23956264</v>
      </c>
      <c r="V333" s="21">
        <v>59460584</v>
      </c>
      <c r="W333" s="23">
        <v>105400206</v>
      </c>
    </row>
    <row r="334" spans="1:23" ht="13" x14ac:dyDescent="0.3">
      <c r="A334" s="17" t="s">
        <v>47</v>
      </c>
      <c r="B334" s="18" t="s">
        <v>601</v>
      </c>
      <c r="C334" s="19" t="s">
        <v>602</v>
      </c>
      <c r="D334" s="20">
        <v>122422320</v>
      </c>
      <c r="E334" s="21">
        <v>124174427</v>
      </c>
      <c r="F334" s="21">
        <v>116305601</v>
      </c>
      <c r="G334" s="22">
        <f t="shared" si="60"/>
        <v>0.93663086522638028</v>
      </c>
      <c r="H334" s="20">
        <v>21508018</v>
      </c>
      <c r="I334" s="21">
        <v>752601</v>
      </c>
      <c r="J334" s="21">
        <v>12286470</v>
      </c>
      <c r="K334" s="20">
        <v>34547089</v>
      </c>
      <c r="L334" s="20">
        <v>16769841</v>
      </c>
      <c r="M334" s="21">
        <v>6382646</v>
      </c>
      <c r="N334" s="21">
        <v>6784160</v>
      </c>
      <c r="O334" s="20">
        <v>29936647</v>
      </c>
      <c r="P334" s="20">
        <v>16501755</v>
      </c>
      <c r="Q334" s="21">
        <v>14476859</v>
      </c>
      <c r="R334" s="21">
        <v>14587148</v>
      </c>
      <c r="S334" s="20">
        <v>45565762</v>
      </c>
      <c r="T334" s="20">
        <v>-7765675</v>
      </c>
      <c r="U334" s="21">
        <v>1072963</v>
      </c>
      <c r="V334" s="21">
        <v>12948815</v>
      </c>
      <c r="W334" s="23">
        <v>6256103</v>
      </c>
    </row>
    <row r="335" spans="1:23" ht="14" x14ac:dyDescent="0.3">
      <c r="A335" s="24" t="s">
        <v>0</v>
      </c>
      <c r="B335" s="25" t="s">
        <v>603</v>
      </c>
      <c r="C335" s="26" t="s">
        <v>0</v>
      </c>
      <c r="D335" s="27">
        <f>SUM(D331:D334)</f>
        <v>833827267</v>
      </c>
      <c r="E335" s="28">
        <f>SUM(E331:E334)</f>
        <v>818577669</v>
      </c>
      <c r="F335" s="28">
        <f>SUM(F331:F334)</f>
        <v>728474851</v>
      </c>
      <c r="G335" s="29">
        <f t="shared" si="60"/>
        <v>0.88992758853283593</v>
      </c>
      <c r="H335" s="27">
        <f t="shared" ref="H335:W335" si="66">SUM(H331:H334)</f>
        <v>131236732</v>
      </c>
      <c r="I335" s="28">
        <f t="shared" si="66"/>
        <v>14073369</v>
      </c>
      <c r="J335" s="28">
        <f t="shared" si="66"/>
        <v>66282370</v>
      </c>
      <c r="K335" s="27">
        <f t="shared" si="66"/>
        <v>211592471</v>
      </c>
      <c r="L335" s="27">
        <f t="shared" si="66"/>
        <v>55541443</v>
      </c>
      <c r="M335" s="28">
        <f t="shared" si="66"/>
        <v>42323332</v>
      </c>
      <c r="N335" s="28">
        <f t="shared" si="66"/>
        <v>92373106</v>
      </c>
      <c r="O335" s="27">
        <f t="shared" si="66"/>
        <v>190237881</v>
      </c>
      <c r="P335" s="27">
        <f t="shared" si="66"/>
        <v>51662339</v>
      </c>
      <c r="Q335" s="28">
        <f t="shared" si="66"/>
        <v>47838420</v>
      </c>
      <c r="R335" s="28">
        <f t="shared" si="66"/>
        <v>82031298</v>
      </c>
      <c r="S335" s="27">
        <f t="shared" si="66"/>
        <v>181532057</v>
      </c>
      <c r="T335" s="27">
        <f t="shared" si="66"/>
        <v>26195415</v>
      </c>
      <c r="U335" s="28">
        <f t="shared" si="66"/>
        <v>36624249</v>
      </c>
      <c r="V335" s="28">
        <f t="shared" si="66"/>
        <v>82292778</v>
      </c>
      <c r="W335" s="30">
        <f t="shared" si="66"/>
        <v>145112442</v>
      </c>
    </row>
    <row r="336" spans="1:23" ht="14" x14ac:dyDescent="0.3">
      <c r="A336" s="24" t="s">
        <v>0</v>
      </c>
      <c r="B336" s="25" t="s">
        <v>604</v>
      </c>
      <c r="C336" s="26" t="s">
        <v>0</v>
      </c>
      <c r="D336" s="27">
        <f>SUM(D300,D302:D307,D309:D314,D316:D320,D322:D329,D331:D334)</f>
        <v>93999783427</v>
      </c>
      <c r="E336" s="28">
        <f>SUM(E300,E302:E307,E309:E314,E316:E320,E322:E329,E331:E334)</f>
        <v>96085491433</v>
      </c>
      <c r="F336" s="28">
        <f>SUM(F300,F302:F307,F309:F314,F316:F320,F322:F329,F331:F334)</f>
        <v>96849657383</v>
      </c>
      <c r="G336" s="29">
        <f t="shared" si="60"/>
        <v>1.0079529795664608</v>
      </c>
      <c r="H336" s="27">
        <f t="shared" ref="H336:W336" si="67">SUM(H300,H302:H307,H309:H314,H316:H320,H322:H329,H331:H334)</f>
        <v>10001699849</v>
      </c>
      <c r="I336" s="28">
        <f t="shared" si="67"/>
        <v>8264943294</v>
      </c>
      <c r="J336" s="28">
        <f t="shared" si="67"/>
        <v>7102982390</v>
      </c>
      <c r="K336" s="27">
        <f t="shared" si="67"/>
        <v>25369625533</v>
      </c>
      <c r="L336" s="27">
        <f t="shared" si="67"/>
        <v>6823990382</v>
      </c>
      <c r="M336" s="28">
        <f t="shared" si="67"/>
        <v>7092744798</v>
      </c>
      <c r="N336" s="28">
        <f t="shared" si="67"/>
        <v>10152011030</v>
      </c>
      <c r="O336" s="27">
        <f t="shared" si="67"/>
        <v>24068746210</v>
      </c>
      <c r="P336" s="27">
        <f t="shared" si="67"/>
        <v>7320740344</v>
      </c>
      <c r="Q336" s="28">
        <f t="shared" si="67"/>
        <v>6957689364</v>
      </c>
      <c r="R336" s="28">
        <f t="shared" si="67"/>
        <v>9849442029</v>
      </c>
      <c r="S336" s="27">
        <f t="shared" si="67"/>
        <v>24127871737</v>
      </c>
      <c r="T336" s="27">
        <f t="shared" si="67"/>
        <v>7079661520</v>
      </c>
      <c r="U336" s="28">
        <f t="shared" si="67"/>
        <v>7339825596</v>
      </c>
      <c r="V336" s="28">
        <f t="shared" si="67"/>
        <v>8863926787</v>
      </c>
      <c r="W336" s="30">
        <f t="shared" si="67"/>
        <v>23283413903</v>
      </c>
    </row>
    <row r="337" spans="1:23" ht="14" x14ac:dyDescent="0.3">
      <c r="A337" s="35" t="s">
        <v>0</v>
      </c>
      <c r="B337" s="36" t="s">
        <v>605</v>
      </c>
      <c r="C337" s="37" t="s">
        <v>0</v>
      </c>
      <c r="D337" s="38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575037983657</v>
      </c>
      <c r="E337" s="39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583863456273</v>
      </c>
      <c r="F337" s="39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566718650279</v>
      </c>
      <c r="G337" s="40">
        <f t="shared" si="60"/>
        <v>0.97063558986301157</v>
      </c>
      <c r="H337" s="38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73327982597</v>
      </c>
      <c r="I337" s="39">
        <f t="shared" si="68"/>
        <v>45915601931</v>
      </c>
      <c r="J337" s="39">
        <f t="shared" si="68"/>
        <v>44175975921</v>
      </c>
      <c r="K337" s="38">
        <f t="shared" si="68"/>
        <v>163419560449</v>
      </c>
      <c r="L337" s="38">
        <f t="shared" si="68"/>
        <v>39805360426</v>
      </c>
      <c r="M337" s="39">
        <f t="shared" si="68"/>
        <v>37786127411</v>
      </c>
      <c r="N337" s="39">
        <f t="shared" si="68"/>
        <v>70854238575</v>
      </c>
      <c r="O337" s="38">
        <f t="shared" si="68"/>
        <v>148445726412</v>
      </c>
      <c r="P337" s="38">
        <f t="shared" si="68"/>
        <v>39596685472</v>
      </c>
      <c r="Q337" s="39">
        <f t="shared" si="68"/>
        <v>36151516564</v>
      </c>
      <c r="R337" s="39">
        <f t="shared" si="68"/>
        <v>64181417795</v>
      </c>
      <c r="S337" s="38">
        <f t="shared" si="68"/>
        <v>139929619831</v>
      </c>
      <c r="T337" s="38">
        <f t="shared" si="68"/>
        <v>37750772762</v>
      </c>
      <c r="U337" s="39">
        <f t="shared" si="68"/>
        <v>36913888057</v>
      </c>
      <c r="V337" s="39">
        <f t="shared" si="68"/>
        <v>40259082768</v>
      </c>
      <c r="W337" s="41">
        <f t="shared" si="68"/>
        <v>114923743587</v>
      </c>
    </row>
    <row r="338" spans="1:23" x14ac:dyDescent="0.25">
      <c r="B338" s="42"/>
      <c r="D338" s="32"/>
      <c r="E338" s="32"/>
      <c r="F338" s="32"/>
      <c r="G338" s="33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</row>
    <row r="339" spans="1:23" x14ac:dyDescent="0.25">
      <c r="B339" s="42"/>
      <c r="D339" s="32"/>
      <c r="E339" s="32"/>
      <c r="F339" s="32"/>
      <c r="G339" s="33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</row>
    <row r="340" spans="1:23" x14ac:dyDescent="0.25">
      <c r="B340" s="42"/>
      <c r="D340" s="32"/>
      <c r="E340" s="32"/>
      <c r="F340" s="32"/>
      <c r="G340" s="33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</row>
    <row r="341" spans="1:23" x14ac:dyDescent="0.25">
      <c r="B341" s="42"/>
      <c r="D341" s="32"/>
      <c r="E341" s="32"/>
      <c r="F341" s="32"/>
      <c r="G341" s="33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</row>
    <row r="342" spans="1:23" x14ac:dyDescent="0.25">
      <c r="B342" s="42"/>
      <c r="D342" s="32"/>
      <c r="E342" s="32"/>
      <c r="F342" s="32"/>
      <c r="G342" s="33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</row>
    <row r="343" spans="1:23" x14ac:dyDescent="0.25">
      <c r="B343" s="42"/>
      <c r="D343" s="32"/>
      <c r="E343" s="32"/>
      <c r="F343" s="32"/>
      <c r="G343" s="33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</row>
    <row r="344" spans="1:23" x14ac:dyDescent="0.25">
      <c r="B344" s="42"/>
      <c r="D344" s="32"/>
      <c r="E344" s="32"/>
      <c r="F344" s="32"/>
      <c r="G344" s="33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</row>
    <row r="345" spans="1:23" x14ac:dyDescent="0.25">
      <c r="B345" s="42"/>
      <c r="D345" s="32"/>
      <c r="E345" s="32"/>
      <c r="F345" s="32"/>
      <c r="G345" s="33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</row>
    <row r="346" spans="1:23" x14ac:dyDescent="0.25">
      <c r="B346" s="42"/>
      <c r="D346" s="32"/>
      <c r="E346" s="32"/>
      <c r="F346" s="32"/>
      <c r="G346" s="33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</row>
    <row r="347" spans="1:23" x14ac:dyDescent="0.25">
      <c r="B347" s="42"/>
      <c r="D347" s="32"/>
      <c r="E347" s="32"/>
      <c r="F347" s="32"/>
      <c r="G347" s="33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</row>
    <row r="348" spans="1:23" x14ac:dyDescent="0.25">
      <c r="B348" s="42"/>
      <c r="D348" s="32"/>
      <c r="E348" s="32"/>
      <c r="F348" s="32"/>
      <c r="G348" s="33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</row>
    <row r="349" spans="1:23" x14ac:dyDescent="0.25">
      <c r="B349" s="42"/>
      <c r="D349" s="32"/>
      <c r="E349" s="32"/>
      <c r="F349" s="32"/>
      <c r="G349" s="33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</row>
    <row r="350" spans="1:23" x14ac:dyDescent="0.25">
      <c r="B350" s="42"/>
      <c r="D350" s="32"/>
      <c r="E350" s="32"/>
      <c r="F350" s="32"/>
      <c r="G350" s="33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</row>
    <row r="351" spans="1:23" x14ac:dyDescent="0.25">
      <c r="B351" s="42"/>
      <c r="D351" s="32"/>
      <c r="E351" s="32"/>
      <c r="F351" s="32"/>
      <c r="G351" s="33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</row>
    <row r="352" spans="1:23" x14ac:dyDescent="0.25">
      <c r="B352" s="42"/>
      <c r="D352" s="32"/>
      <c r="E352" s="32"/>
      <c r="F352" s="32"/>
      <c r="G352" s="33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</row>
    <row r="353" spans="2:23" x14ac:dyDescent="0.25">
      <c r="B353" s="42"/>
      <c r="D353" s="32"/>
      <c r="E353" s="32"/>
      <c r="F353" s="32"/>
      <c r="G353" s="33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</row>
    <row r="354" spans="2:23" x14ac:dyDescent="0.25">
      <c r="B354" s="42"/>
      <c r="D354" s="32"/>
      <c r="E354" s="32"/>
      <c r="F354" s="32"/>
      <c r="G354" s="33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</row>
    <row r="355" spans="2:23" x14ac:dyDescent="0.25">
      <c r="B355" s="42"/>
      <c r="D355" s="32"/>
      <c r="E355" s="32"/>
      <c r="F355" s="32"/>
      <c r="G355" s="33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</row>
    <row r="356" spans="2:23" x14ac:dyDescent="0.25">
      <c r="B356" s="42"/>
      <c r="D356" s="32"/>
      <c r="E356" s="32"/>
      <c r="F356" s="32"/>
      <c r="G356" s="33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</row>
    <row r="357" spans="2:23" x14ac:dyDescent="0.25">
      <c r="B357" s="42"/>
      <c r="D357" s="32"/>
      <c r="E357" s="32"/>
      <c r="F357" s="32"/>
      <c r="G357" s="33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</row>
    <row r="358" spans="2:23" x14ac:dyDescent="0.25">
      <c r="B358" s="42"/>
      <c r="D358" s="32"/>
      <c r="E358" s="32"/>
      <c r="F358" s="32"/>
      <c r="G358" s="33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</row>
    <row r="359" spans="2:23" x14ac:dyDescent="0.25">
      <c r="B359" s="42"/>
      <c r="D359" s="32"/>
      <c r="E359" s="32"/>
      <c r="F359" s="32"/>
      <c r="G359" s="33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</row>
    <row r="360" spans="2:23" x14ac:dyDescent="0.25">
      <c r="B360" s="42"/>
      <c r="D360" s="32"/>
      <c r="E360" s="32"/>
      <c r="F360" s="32"/>
      <c r="G360" s="33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  <rowBreaks count="1" manualBreakCount="1">
    <brk id="33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B37CD97-AC29-4E2F-8241-0219D14CAF57}"/>
</file>

<file path=customXml/itemProps2.xml><?xml version="1.0" encoding="utf-8"?>
<ds:datastoreItem xmlns:ds="http://schemas.openxmlformats.org/officeDocument/2006/customXml" ds:itemID="{4D7E10A5-178B-4D5D-85D4-B0BED3A965D7}"/>
</file>

<file path=customXml/itemProps3.xml><?xml version="1.0" encoding="utf-8"?>
<ds:datastoreItem xmlns:ds="http://schemas.openxmlformats.org/officeDocument/2006/customXml" ds:itemID="{1D7FA5F1-7676-425C-BE9A-54DC49E70F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Operating</vt:lpstr>
      <vt:lpstr>Operating!Print_Area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Kgothatso Matlala</dc:creator>
  <cp:lastModifiedBy>Kgothatso Matlala</cp:lastModifiedBy>
  <dcterms:created xsi:type="dcterms:W3CDTF">2025-08-20T12:28:49Z</dcterms:created>
  <dcterms:modified xsi:type="dcterms:W3CDTF">2025-08-20T12:29:24Z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