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50BFB265-10AC-4598-A07D-C8A7F84C83A0}" xr6:coauthVersionLast="47" xr6:coauthVersionMax="47" xr10:uidLastSave="{00000000-0000-0000-0000-000000000000}"/>
  <bookViews>
    <workbookView xWindow="32910" yWindow="1665" windowWidth="14400" windowHeight="8175" xr2:uid="{00000000-000D-0000-FFFF-FFFF00000000}"/>
  </bookViews>
  <sheets>
    <sheet name="Summary" sheetId="10" r:id="rId1"/>
    <sheet name="EC" sheetId="1" r:id="rId2"/>
    <sheet name="FS" sheetId="2" r:id="rId3"/>
    <sheet name="GT" sheetId="3" r:id="rId4"/>
    <sheet name="KZN" sheetId="4" r:id="rId5"/>
    <sheet name="LP" sheetId="5" r:id="rId6"/>
    <sheet name="MP" sheetId="6" r:id="rId7"/>
    <sheet name="NW" sheetId="7" r:id="rId8"/>
    <sheet name="NC" sheetId="8" r:id="rId9"/>
    <sheet name="WC" sheetId="9" r:id="rId10"/>
  </sheets>
  <definedNames>
    <definedName name="_xlnm.Print_Area" localSheetId="1">EC!$A$1:$X$78</definedName>
    <definedName name="_xlnm.Print_Area" localSheetId="2">FS!$A$1:$X$78</definedName>
    <definedName name="_xlnm.Print_Area" localSheetId="3">GT!$A$1:$X$78</definedName>
    <definedName name="_xlnm.Print_Area" localSheetId="4">KZN!$A$1:$X$78</definedName>
    <definedName name="_xlnm.Print_Area" localSheetId="5">LP!$A$1:$X$78</definedName>
    <definedName name="_xlnm.Print_Area" localSheetId="6">MP!$A$1:$X$78</definedName>
    <definedName name="_xlnm.Print_Area" localSheetId="8">NC!$A$1:$X$78</definedName>
    <definedName name="_xlnm.Print_Area" localSheetId="7">NW!$A$1:$X$78</definedName>
    <definedName name="_xlnm.Print_Area" localSheetId="0">Summary!$A$1:$X$78</definedName>
    <definedName name="_xlnm.Print_Area" localSheetId="9">WC!$A$1:$X$78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0" l="1"/>
  <c r="O61" i="10" s="1"/>
  <c r="O65" i="10" s="1"/>
  <c r="B9" i="10"/>
  <c r="B8" i="10" s="1"/>
  <c r="C9" i="10"/>
  <c r="C8" i="10" s="1"/>
  <c r="D9" i="10"/>
  <c r="D8" i="10" s="1"/>
  <c r="F9" i="10"/>
  <c r="F8" i="10" s="1"/>
  <c r="G9" i="10"/>
  <c r="G8" i="10" s="1"/>
  <c r="H9" i="10"/>
  <c r="H8" i="10" s="1"/>
  <c r="I9" i="10"/>
  <c r="I8" i="10" s="1"/>
  <c r="I61" i="10" s="1"/>
  <c r="I65" i="10" s="1"/>
  <c r="J9" i="10"/>
  <c r="J8" i="10" s="1"/>
  <c r="J61" i="10" s="1"/>
  <c r="J65" i="10" s="1"/>
  <c r="K9" i="10"/>
  <c r="K8" i="10" s="1"/>
  <c r="K61" i="10" s="1"/>
  <c r="K65" i="10" s="1"/>
  <c r="L9" i="10"/>
  <c r="L8" i="10" s="1"/>
  <c r="M9" i="10"/>
  <c r="M8" i="10" s="1"/>
  <c r="N9" i="10"/>
  <c r="N8" i="10" s="1"/>
  <c r="N61" i="10" s="1"/>
  <c r="N65" i="10" s="1"/>
  <c r="O9" i="10"/>
  <c r="V9" i="10"/>
  <c r="V8" i="10" s="1"/>
  <c r="V61" i="10" s="1"/>
  <c r="V65" i="10" s="1"/>
  <c r="W9" i="10"/>
  <c r="W8" i="10" s="1"/>
  <c r="W61" i="10" s="1"/>
  <c r="W65" i="10" s="1"/>
  <c r="E10" i="10"/>
  <c r="E9" i="10" s="1"/>
  <c r="P10" i="10"/>
  <c r="Q10" i="10"/>
  <c r="R10" i="10"/>
  <c r="S10" i="10"/>
  <c r="E11" i="10"/>
  <c r="T11" i="10" s="1"/>
  <c r="P11" i="10"/>
  <c r="P9" i="10" s="1"/>
  <c r="P8" i="10" s="1"/>
  <c r="Q11" i="10"/>
  <c r="R11" i="10"/>
  <c r="S11" i="10"/>
  <c r="U11" i="10"/>
  <c r="E12" i="10"/>
  <c r="T12" i="10" s="1"/>
  <c r="P12" i="10"/>
  <c r="Q12" i="10"/>
  <c r="R12" i="10"/>
  <c r="S12" i="10"/>
  <c r="U12" i="10"/>
  <c r="E13" i="10"/>
  <c r="T13" i="10" s="1"/>
  <c r="P13" i="10"/>
  <c r="Q13" i="10"/>
  <c r="R13" i="10"/>
  <c r="S13" i="10"/>
  <c r="E14" i="10"/>
  <c r="P14" i="10"/>
  <c r="T14" i="10" s="1"/>
  <c r="Q14" i="10"/>
  <c r="U14" i="10" s="1"/>
  <c r="R14" i="10"/>
  <c r="S14" i="10"/>
  <c r="E15" i="10"/>
  <c r="T15" i="10" s="1"/>
  <c r="P15" i="10"/>
  <c r="Q15" i="10"/>
  <c r="Q9" i="10" s="1"/>
  <c r="R15" i="10"/>
  <c r="S15" i="10"/>
  <c r="U15" i="10"/>
  <c r="E16" i="10"/>
  <c r="T16" i="10" s="1"/>
  <c r="P16" i="10"/>
  <c r="Q16" i="10"/>
  <c r="R16" i="10"/>
  <c r="S16" i="10"/>
  <c r="E17" i="10"/>
  <c r="T17" i="10" s="1"/>
  <c r="P17" i="10"/>
  <c r="Q17" i="10"/>
  <c r="R17" i="10"/>
  <c r="S17" i="10"/>
  <c r="U17" i="10"/>
  <c r="E18" i="10"/>
  <c r="T18" i="10" s="1"/>
  <c r="P18" i="10"/>
  <c r="Q18" i="10"/>
  <c r="R18" i="10"/>
  <c r="S18" i="10"/>
  <c r="E19" i="10"/>
  <c r="T19" i="10" s="1"/>
  <c r="P19" i="10"/>
  <c r="Q19" i="10"/>
  <c r="R19" i="10"/>
  <c r="S19" i="10"/>
  <c r="E20" i="10"/>
  <c r="P20" i="10"/>
  <c r="T20" i="10" s="1"/>
  <c r="Q20" i="10"/>
  <c r="R20" i="10"/>
  <c r="S20" i="10"/>
  <c r="U20" i="10"/>
  <c r="E21" i="10"/>
  <c r="T21" i="10" s="1"/>
  <c r="P21" i="10"/>
  <c r="Q21" i="10"/>
  <c r="R21" i="10"/>
  <c r="S21" i="10"/>
  <c r="E22" i="10"/>
  <c r="T22" i="10" s="1"/>
  <c r="P22" i="10"/>
  <c r="Q22" i="10"/>
  <c r="R22" i="10"/>
  <c r="S22" i="10"/>
  <c r="E23" i="10"/>
  <c r="P23" i="10"/>
  <c r="Q23" i="10"/>
  <c r="U23" i="10" s="1"/>
  <c r="R23" i="10"/>
  <c r="S23" i="10"/>
  <c r="T23" i="10"/>
  <c r="E24" i="10"/>
  <c r="U24" i="10" s="1"/>
  <c r="P24" i="10"/>
  <c r="Q24" i="10"/>
  <c r="R24" i="10"/>
  <c r="S24" i="10"/>
  <c r="T24" i="10"/>
  <c r="E25" i="10"/>
  <c r="U25" i="10" s="1"/>
  <c r="P25" i="10"/>
  <c r="Q25" i="10"/>
  <c r="R25" i="10"/>
  <c r="S25" i="10"/>
  <c r="T25" i="10"/>
  <c r="E26" i="10"/>
  <c r="P26" i="10"/>
  <c r="Q26" i="10"/>
  <c r="R26" i="10"/>
  <c r="S26" i="10"/>
  <c r="T26" i="10"/>
  <c r="U26" i="10"/>
  <c r="E27" i="10"/>
  <c r="P27" i="10"/>
  <c r="Q27" i="10"/>
  <c r="R27" i="10"/>
  <c r="S27" i="10"/>
  <c r="T27" i="10"/>
  <c r="U27" i="10"/>
  <c r="B28" i="10"/>
  <c r="C28" i="10"/>
  <c r="D28" i="10"/>
  <c r="F28" i="10"/>
  <c r="G28" i="10"/>
  <c r="H28" i="10"/>
  <c r="I28" i="10"/>
  <c r="J28" i="10"/>
  <c r="K28" i="10"/>
  <c r="L28" i="10"/>
  <c r="M28" i="10"/>
  <c r="N28" i="10"/>
  <c r="O28" i="10"/>
  <c r="S28" i="10" s="1"/>
  <c r="R28" i="10"/>
  <c r="V28" i="10"/>
  <c r="W28" i="10"/>
  <c r="E29" i="10"/>
  <c r="P29" i="10"/>
  <c r="Q29" i="10"/>
  <c r="Q28" i="10" s="1"/>
  <c r="R29" i="10"/>
  <c r="S29" i="10"/>
  <c r="T29" i="10"/>
  <c r="U29" i="10"/>
  <c r="E30" i="10"/>
  <c r="P30" i="10"/>
  <c r="Q30" i="10"/>
  <c r="R30" i="10"/>
  <c r="S30" i="10"/>
  <c r="T30" i="10"/>
  <c r="U30" i="10"/>
  <c r="E31" i="10"/>
  <c r="T31" i="10" s="1"/>
  <c r="P31" i="10"/>
  <c r="Q31" i="10"/>
  <c r="R31" i="10"/>
  <c r="S31" i="10"/>
  <c r="U31" i="10"/>
  <c r="E32" i="10"/>
  <c r="T32" i="10" s="1"/>
  <c r="P32" i="10"/>
  <c r="Q32" i="10"/>
  <c r="R32" i="10"/>
  <c r="S32" i="10"/>
  <c r="U32" i="10"/>
  <c r="E33" i="10"/>
  <c r="T33" i="10" s="1"/>
  <c r="P33" i="10"/>
  <c r="Q33" i="10"/>
  <c r="R33" i="10"/>
  <c r="S33" i="10"/>
  <c r="E34" i="10"/>
  <c r="P34" i="10"/>
  <c r="P28" i="10" s="1"/>
  <c r="Q34" i="10"/>
  <c r="R34" i="10"/>
  <c r="S34" i="10"/>
  <c r="U34" i="10"/>
  <c r="E35" i="10"/>
  <c r="T35" i="10" s="1"/>
  <c r="P35" i="10"/>
  <c r="Q35" i="10"/>
  <c r="R35" i="10"/>
  <c r="S35" i="10"/>
  <c r="U35" i="10"/>
  <c r="E36" i="10"/>
  <c r="T36" i="10" s="1"/>
  <c r="P36" i="10"/>
  <c r="Q36" i="10"/>
  <c r="R36" i="10"/>
  <c r="S36" i="10"/>
  <c r="E37" i="10"/>
  <c r="P37" i="10"/>
  <c r="T37" i="10" s="1"/>
  <c r="Q37" i="10"/>
  <c r="U37" i="10" s="1"/>
  <c r="R37" i="10"/>
  <c r="S37" i="10"/>
  <c r="E38" i="10"/>
  <c r="T38" i="10" s="1"/>
  <c r="P38" i="10"/>
  <c r="Q38" i="10"/>
  <c r="R38" i="10"/>
  <c r="S38" i="10"/>
  <c r="U38" i="10"/>
  <c r="E39" i="10"/>
  <c r="T39" i="10" s="1"/>
  <c r="P39" i="10"/>
  <c r="Q39" i="10"/>
  <c r="R39" i="10"/>
  <c r="S39" i="10"/>
  <c r="E40" i="10"/>
  <c r="P40" i="10"/>
  <c r="Q40" i="10"/>
  <c r="R40" i="10"/>
  <c r="S40" i="10"/>
  <c r="T40" i="10"/>
  <c r="U40" i="10"/>
  <c r="E41" i="10"/>
  <c r="T41" i="10" s="1"/>
  <c r="P41" i="10"/>
  <c r="Q41" i="10"/>
  <c r="R41" i="10"/>
  <c r="S41" i="10"/>
  <c r="E42" i="10"/>
  <c r="T42" i="10" s="1"/>
  <c r="P42" i="10"/>
  <c r="Q42" i="10"/>
  <c r="R42" i="10"/>
  <c r="S42" i="10"/>
  <c r="B44" i="10"/>
  <c r="B43" i="10" s="1"/>
  <c r="C44" i="10"/>
  <c r="C43" i="10" s="1"/>
  <c r="D44" i="10"/>
  <c r="D43" i="10" s="1"/>
  <c r="F44" i="10"/>
  <c r="F43" i="10" s="1"/>
  <c r="G44" i="10"/>
  <c r="G43" i="10" s="1"/>
  <c r="H44" i="10"/>
  <c r="H43" i="10" s="1"/>
  <c r="I44" i="10"/>
  <c r="I43" i="10" s="1"/>
  <c r="J44" i="10"/>
  <c r="J43" i="10" s="1"/>
  <c r="K44" i="10"/>
  <c r="K43" i="10" s="1"/>
  <c r="L44" i="10"/>
  <c r="L43" i="10" s="1"/>
  <c r="R43" i="10" s="1"/>
  <c r="M44" i="10"/>
  <c r="M43" i="10" s="1"/>
  <c r="S43" i="10" s="1"/>
  <c r="N44" i="10"/>
  <c r="N43" i="10" s="1"/>
  <c r="O44" i="10"/>
  <c r="O43" i="10" s="1"/>
  <c r="R44" i="10"/>
  <c r="S44" i="10"/>
  <c r="V44" i="10"/>
  <c r="V43" i="10" s="1"/>
  <c r="W44" i="10"/>
  <c r="W43" i="10" s="1"/>
  <c r="E45" i="10"/>
  <c r="P45" i="10"/>
  <c r="T45" i="10" s="1"/>
  <c r="Q45" i="10"/>
  <c r="U45" i="10" s="1"/>
  <c r="R45" i="10"/>
  <c r="S45" i="10"/>
  <c r="E46" i="10"/>
  <c r="T46" i="10" s="1"/>
  <c r="P46" i="10"/>
  <c r="P44" i="10" s="1"/>
  <c r="Q46" i="10"/>
  <c r="R46" i="10"/>
  <c r="S46" i="10"/>
  <c r="E47" i="10"/>
  <c r="T47" i="10" s="1"/>
  <c r="P47" i="10"/>
  <c r="Q47" i="10"/>
  <c r="Q44" i="10" s="1"/>
  <c r="Q43" i="10" s="1"/>
  <c r="R47" i="10"/>
  <c r="S47" i="10"/>
  <c r="E48" i="10"/>
  <c r="P48" i="10"/>
  <c r="Q48" i="10"/>
  <c r="R48" i="10"/>
  <c r="S48" i="10"/>
  <c r="T48" i="10"/>
  <c r="U48" i="10"/>
  <c r="E49" i="10"/>
  <c r="U49" i="10" s="1"/>
  <c r="P49" i="10"/>
  <c r="Q49" i="10"/>
  <c r="R49" i="10"/>
  <c r="S49" i="10"/>
  <c r="T49" i="10"/>
  <c r="E50" i="10"/>
  <c r="U50" i="10" s="1"/>
  <c r="P50" i="10"/>
  <c r="Q50" i="10"/>
  <c r="R50" i="10"/>
  <c r="S50" i="10"/>
  <c r="T50" i="10"/>
  <c r="E51" i="10"/>
  <c r="P51" i="10"/>
  <c r="Q51" i="10"/>
  <c r="R51" i="10"/>
  <c r="S51" i="10"/>
  <c r="T51" i="10"/>
  <c r="U51" i="10"/>
  <c r="E52" i="10"/>
  <c r="P52" i="10"/>
  <c r="Q52" i="10"/>
  <c r="R52" i="10"/>
  <c r="S52" i="10"/>
  <c r="T52" i="10"/>
  <c r="U52" i="10"/>
  <c r="E53" i="10"/>
  <c r="P53" i="10"/>
  <c r="Q53" i="10"/>
  <c r="R53" i="10"/>
  <c r="S53" i="10"/>
  <c r="T53" i="10"/>
  <c r="U53" i="10"/>
  <c r="E54" i="10"/>
  <c r="P54" i="10"/>
  <c r="Q54" i="10"/>
  <c r="R54" i="10"/>
  <c r="S54" i="10"/>
  <c r="T54" i="10"/>
  <c r="U54" i="10"/>
  <c r="E55" i="10"/>
  <c r="T55" i="10" s="1"/>
  <c r="P55" i="10"/>
  <c r="Q55" i="10"/>
  <c r="R55" i="10"/>
  <c r="S55" i="10"/>
  <c r="U55" i="10"/>
  <c r="B56" i="10"/>
  <c r="C56" i="10"/>
  <c r="D56" i="10"/>
  <c r="F56" i="10"/>
  <c r="G56" i="10"/>
  <c r="H56" i="10"/>
  <c r="I56" i="10"/>
  <c r="J56" i="10"/>
  <c r="K56" i="10"/>
  <c r="L56" i="10"/>
  <c r="M56" i="10"/>
  <c r="N56" i="10"/>
  <c r="O56" i="10"/>
  <c r="Q56" i="10"/>
  <c r="R56" i="10"/>
  <c r="S56" i="10"/>
  <c r="V56" i="10"/>
  <c r="W56" i="10"/>
  <c r="E57" i="10"/>
  <c r="E56" i="10" s="1"/>
  <c r="P57" i="10"/>
  <c r="Q57" i="10"/>
  <c r="R57" i="10"/>
  <c r="S57" i="10"/>
  <c r="U57" i="10"/>
  <c r="E58" i="10"/>
  <c r="T58" i="10" s="1"/>
  <c r="P58" i="10"/>
  <c r="Q58" i="10"/>
  <c r="R58" i="10"/>
  <c r="S58" i="10"/>
  <c r="E59" i="10"/>
  <c r="T59" i="10" s="1"/>
  <c r="P59" i="10"/>
  <c r="P56" i="10" s="1"/>
  <c r="Q59" i="10"/>
  <c r="R59" i="10"/>
  <c r="S59" i="10"/>
  <c r="U59" i="10"/>
  <c r="E60" i="10"/>
  <c r="T60" i="10" s="1"/>
  <c r="P60" i="10"/>
  <c r="Q60" i="10"/>
  <c r="R60" i="10"/>
  <c r="S60" i="10"/>
  <c r="U60" i="10"/>
  <c r="B62" i="10"/>
  <c r="C62" i="10"/>
  <c r="D62" i="10"/>
  <c r="F62" i="10"/>
  <c r="G62" i="10"/>
  <c r="H62" i="10"/>
  <c r="I62" i="10"/>
  <c r="J62" i="10"/>
  <c r="K62" i="10"/>
  <c r="L62" i="10"/>
  <c r="M62" i="10"/>
  <c r="S62" i="10" s="1"/>
  <c r="N62" i="10"/>
  <c r="O62" i="10"/>
  <c r="Q62" i="10"/>
  <c r="R62" i="10"/>
  <c r="V62" i="10"/>
  <c r="W62" i="10"/>
  <c r="E63" i="10"/>
  <c r="E62" i="10" s="1"/>
  <c r="P63" i="10"/>
  <c r="P62" i="10" s="1"/>
  <c r="Q63" i="10"/>
  <c r="R63" i="10"/>
  <c r="S63" i="10"/>
  <c r="E64" i="10"/>
  <c r="P64" i="10"/>
  <c r="Q64" i="10"/>
  <c r="R64" i="10"/>
  <c r="S64" i="10"/>
  <c r="T64" i="10"/>
  <c r="U64" i="10"/>
  <c r="P43" i="10" l="1"/>
  <c r="T9" i="10"/>
  <c r="U9" i="10"/>
  <c r="P61" i="10"/>
  <c r="P65" i="10" s="1"/>
  <c r="M61" i="10"/>
  <c r="S8" i="10"/>
  <c r="U56" i="10"/>
  <c r="T56" i="10"/>
  <c r="L61" i="10"/>
  <c r="R8" i="10"/>
  <c r="G61" i="10"/>
  <c r="G65" i="10" s="1"/>
  <c r="F61" i="10"/>
  <c r="F65" i="10" s="1"/>
  <c r="D61" i="10"/>
  <c r="D65" i="10" s="1"/>
  <c r="T62" i="10"/>
  <c r="U62" i="10"/>
  <c r="H61" i="10"/>
  <c r="H65" i="10" s="1"/>
  <c r="C61" i="10"/>
  <c r="C65" i="10" s="1"/>
  <c r="Q8" i="10"/>
  <c r="Q61" i="10" s="1"/>
  <c r="Q65" i="10" s="1"/>
  <c r="B61" i="10"/>
  <c r="B65" i="10" s="1"/>
  <c r="T57" i="10"/>
  <c r="E28" i="10"/>
  <c r="E8" i="10" s="1"/>
  <c r="U41" i="10"/>
  <c r="U18" i="10"/>
  <c r="U46" i="10"/>
  <c r="U21" i="10"/>
  <c r="S9" i="10"/>
  <c r="R9" i="10"/>
  <c r="T34" i="10"/>
  <c r="U33" i="10"/>
  <c r="U10" i="10"/>
  <c r="U58" i="10"/>
  <c r="U63" i="10"/>
  <c r="U36" i="10"/>
  <c r="U13" i="10"/>
  <c r="T10" i="10"/>
  <c r="T63" i="10"/>
  <c r="U39" i="10"/>
  <c r="U16" i="10"/>
  <c r="U42" i="10"/>
  <c r="U19" i="10"/>
  <c r="E44" i="10"/>
  <c r="U47" i="10"/>
  <c r="U22" i="10"/>
  <c r="W8" i="9"/>
  <c r="B9" i="9"/>
  <c r="B8" i="9" s="1"/>
  <c r="C9" i="9"/>
  <c r="C8" i="9" s="1"/>
  <c r="D9" i="9"/>
  <c r="D8" i="9" s="1"/>
  <c r="F9" i="9"/>
  <c r="F8" i="9" s="1"/>
  <c r="G9" i="9"/>
  <c r="G8" i="9" s="1"/>
  <c r="G61" i="9" s="1"/>
  <c r="G65" i="9" s="1"/>
  <c r="H9" i="9"/>
  <c r="H8" i="9" s="1"/>
  <c r="H61" i="9" s="1"/>
  <c r="H65" i="9" s="1"/>
  <c r="I9" i="9"/>
  <c r="I8" i="9" s="1"/>
  <c r="I61" i="9" s="1"/>
  <c r="I65" i="9" s="1"/>
  <c r="J9" i="9"/>
  <c r="J8" i="9" s="1"/>
  <c r="J61" i="9" s="1"/>
  <c r="J65" i="9" s="1"/>
  <c r="K9" i="9"/>
  <c r="K8" i="9" s="1"/>
  <c r="K61" i="9" s="1"/>
  <c r="K65" i="9" s="1"/>
  <c r="L9" i="9"/>
  <c r="L8" i="9" s="1"/>
  <c r="M9" i="9"/>
  <c r="M8" i="9" s="1"/>
  <c r="N9" i="9"/>
  <c r="N8" i="9" s="1"/>
  <c r="N61" i="9" s="1"/>
  <c r="N65" i="9" s="1"/>
  <c r="O9" i="9"/>
  <c r="O8" i="9" s="1"/>
  <c r="O61" i="9" s="1"/>
  <c r="O65" i="9" s="1"/>
  <c r="R9" i="9"/>
  <c r="V9" i="9"/>
  <c r="V8" i="9" s="1"/>
  <c r="V61" i="9" s="1"/>
  <c r="V65" i="9" s="1"/>
  <c r="W9" i="9"/>
  <c r="E10" i="9"/>
  <c r="E9" i="9" s="1"/>
  <c r="P10" i="9"/>
  <c r="Q10" i="9"/>
  <c r="R10" i="9"/>
  <c r="S10" i="9"/>
  <c r="T10" i="9"/>
  <c r="U10" i="9"/>
  <c r="E11" i="9"/>
  <c r="P11" i="9"/>
  <c r="Q11" i="9"/>
  <c r="R11" i="9"/>
  <c r="S11" i="9"/>
  <c r="T11" i="9"/>
  <c r="U11" i="9"/>
  <c r="E12" i="9"/>
  <c r="P12" i="9"/>
  <c r="P9" i="9" s="1"/>
  <c r="Q12" i="9"/>
  <c r="Q9" i="9" s="1"/>
  <c r="R12" i="9"/>
  <c r="S12" i="9"/>
  <c r="T12" i="9"/>
  <c r="E13" i="9"/>
  <c r="U13" i="9" s="1"/>
  <c r="P13" i="9"/>
  <c r="Q13" i="9"/>
  <c r="R13" i="9"/>
  <c r="S13" i="9"/>
  <c r="E14" i="9"/>
  <c r="P14" i="9"/>
  <c r="Q14" i="9"/>
  <c r="R14" i="9"/>
  <c r="S14" i="9"/>
  <c r="T14" i="9"/>
  <c r="U14" i="9"/>
  <c r="E15" i="9"/>
  <c r="P15" i="9"/>
  <c r="Q15" i="9"/>
  <c r="R15" i="9"/>
  <c r="S15" i="9"/>
  <c r="T15" i="9"/>
  <c r="U15" i="9"/>
  <c r="E16" i="9"/>
  <c r="T16" i="9" s="1"/>
  <c r="P16" i="9"/>
  <c r="Q16" i="9"/>
  <c r="R16" i="9"/>
  <c r="S16" i="9"/>
  <c r="E17" i="9"/>
  <c r="P17" i="9"/>
  <c r="Q17" i="9"/>
  <c r="R17" i="9"/>
  <c r="S17" i="9"/>
  <c r="T17" i="9"/>
  <c r="U17" i="9"/>
  <c r="E18" i="9"/>
  <c r="P18" i="9"/>
  <c r="Q18" i="9"/>
  <c r="R18" i="9"/>
  <c r="S18" i="9"/>
  <c r="T18" i="9"/>
  <c r="U18" i="9"/>
  <c r="E19" i="9"/>
  <c r="T19" i="9" s="1"/>
  <c r="P19" i="9"/>
  <c r="Q19" i="9"/>
  <c r="R19" i="9"/>
  <c r="S19" i="9"/>
  <c r="E20" i="9"/>
  <c r="P20" i="9"/>
  <c r="Q20" i="9"/>
  <c r="R20" i="9"/>
  <c r="S20" i="9"/>
  <c r="T20" i="9"/>
  <c r="U20" i="9"/>
  <c r="E21" i="9"/>
  <c r="P21" i="9"/>
  <c r="Q21" i="9"/>
  <c r="R21" i="9"/>
  <c r="S21" i="9"/>
  <c r="T21" i="9"/>
  <c r="U21" i="9"/>
  <c r="E22" i="9"/>
  <c r="T22" i="9" s="1"/>
  <c r="P22" i="9"/>
  <c r="Q22" i="9"/>
  <c r="R22" i="9"/>
  <c r="S22" i="9"/>
  <c r="E23" i="9"/>
  <c r="P23" i="9"/>
  <c r="Q23" i="9"/>
  <c r="R23" i="9"/>
  <c r="S23" i="9"/>
  <c r="T23" i="9"/>
  <c r="U23" i="9"/>
  <c r="E24" i="9"/>
  <c r="P24" i="9"/>
  <c r="Q24" i="9"/>
  <c r="R24" i="9"/>
  <c r="S24" i="9"/>
  <c r="T24" i="9"/>
  <c r="U24" i="9"/>
  <c r="E25" i="9"/>
  <c r="T25" i="9" s="1"/>
  <c r="P25" i="9"/>
  <c r="Q25" i="9"/>
  <c r="R25" i="9"/>
  <c r="S25" i="9"/>
  <c r="E26" i="9"/>
  <c r="P26" i="9"/>
  <c r="Q26" i="9"/>
  <c r="R26" i="9"/>
  <c r="S26" i="9"/>
  <c r="T26" i="9"/>
  <c r="U26" i="9"/>
  <c r="E27" i="9"/>
  <c r="P27" i="9"/>
  <c r="Q27" i="9"/>
  <c r="R27" i="9"/>
  <c r="S27" i="9"/>
  <c r="T27" i="9"/>
  <c r="U27" i="9"/>
  <c r="B28" i="9"/>
  <c r="C28" i="9"/>
  <c r="D28" i="9"/>
  <c r="F28" i="9"/>
  <c r="G28" i="9"/>
  <c r="H28" i="9"/>
  <c r="I28" i="9"/>
  <c r="J28" i="9"/>
  <c r="K28" i="9"/>
  <c r="L28" i="9"/>
  <c r="M28" i="9"/>
  <c r="N28" i="9"/>
  <c r="O28" i="9"/>
  <c r="R28" i="9"/>
  <c r="S28" i="9"/>
  <c r="V28" i="9"/>
  <c r="W28" i="9"/>
  <c r="E29" i="9"/>
  <c r="U29" i="9" s="1"/>
  <c r="P29" i="9"/>
  <c r="P28" i="9" s="1"/>
  <c r="Q29" i="9"/>
  <c r="Q28" i="9" s="1"/>
  <c r="R29" i="9"/>
  <c r="S29" i="9"/>
  <c r="T29" i="9"/>
  <c r="E30" i="9"/>
  <c r="P30" i="9"/>
  <c r="Q30" i="9"/>
  <c r="R30" i="9"/>
  <c r="S30" i="9"/>
  <c r="T30" i="9"/>
  <c r="U30" i="9"/>
  <c r="E31" i="9"/>
  <c r="P31" i="9"/>
  <c r="Q31" i="9"/>
  <c r="R31" i="9"/>
  <c r="S31" i="9"/>
  <c r="T31" i="9"/>
  <c r="U31" i="9"/>
  <c r="E32" i="9"/>
  <c r="P32" i="9"/>
  <c r="Q32" i="9"/>
  <c r="R32" i="9"/>
  <c r="S32" i="9"/>
  <c r="T32" i="9"/>
  <c r="U32" i="9"/>
  <c r="E33" i="9"/>
  <c r="P33" i="9"/>
  <c r="Q33" i="9"/>
  <c r="R33" i="9"/>
  <c r="S33" i="9"/>
  <c r="T33" i="9"/>
  <c r="U33" i="9"/>
  <c r="E34" i="9"/>
  <c r="P34" i="9"/>
  <c r="Q34" i="9"/>
  <c r="R34" i="9"/>
  <c r="S34" i="9"/>
  <c r="T34" i="9"/>
  <c r="U34" i="9"/>
  <c r="E35" i="9"/>
  <c r="P35" i="9"/>
  <c r="Q35" i="9"/>
  <c r="R35" i="9"/>
  <c r="S35" i="9"/>
  <c r="T35" i="9"/>
  <c r="U35" i="9"/>
  <c r="E36" i="9"/>
  <c r="T36" i="9" s="1"/>
  <c r="P36" i="9"/>
  <c r="Q36" i="9"/>
  <c r="R36" i="9"/>
  <c r="S36" i="9"/>
  <c r="E37" i="9"/>
  <c r="P37" i="9"/>
  <c r="Q37" i="9"/>
  <c r="R37" i="9"/>
  <c r="S37" i="9"/>
  <c r="T37" i="9"/>
  <c r="U37" i="9"/>
  <c r="E38" i="9"/>
  <c r="P38" i="9"/>
  <c r="Q38" i="9"/>
  <c r="R38" i="9"/>
  <c r="S38" i="9"/>
  <c r="T38" i="9"/>
  <c r="U38" i="9"/>
  <c r="E39" i="9"/>
  <c r="T39" i="9" s="1"/>
  <c r="P39" i="9"/>
  <c r="Q39" i="9"/>
  <c r="R39" i="9"/>
  <c r="S39" i="9"/>
  <c r="E40" i="9"/>
  <c r="P40" i="9"/>
  <c r="Q40" i="9"/>
  <c r="R40" i="9"/>
  <c r="S40" i="9"/>
  <c r="T40" i="9"/>
  <c r="U40" i="9"/>
  <c r="E41" i="9"/>
  <c r="P41" i="9"/>
  <c r="Q41" i="9"/>
  <c r="R41" i="9"/>
  <c r="S41" i="9"/>
  <c r="T41" i="9"/>
  <c r="U41" i="9"/>
  <c r="E42" i="9"/>
  <c r="T42" i="9" s="1"/>
  <c r="P42" i="9"/>
  <c r="Q42" i="9"/>
  <c r="R42" i="9"/>
  <c r="S42" i="9"/>
  <c r="B44" i="9"/>
  <c r="B43" i="9" s="1"/>
  <c r="C44" i="9"/>
  <c r="C43" i="9" s="1"/>
  <c r="D44" i="9"/>
  <c r="F44" i="9"/>
  <c r="F43" i="9" s="1"/>
  <c r="G44" i="9"/>
  <c r="G43" i="9" s="1"/>
  <c r="H44" i="9"/>
  <c r="H43" i="9" s="1"/>
  <c r="I44" i="9"/>
  <c r="I43" i="9" s="1"/>
  <c r="J44" i="9"/>
  <c r="J43" i="9" s="1"/>
  <c r="K44" i="9"/>
  <c r="K43" i="9" s="1"/>
  <c r="L44" i="9"/>
  <c r="L43" i="9" s="1"/>
  <c r="R43" i="9" s="1"/>
  <c r="M44" i="9"/>
  <c r="M43" i="9" s="1"/>
  <c r="S43" i="9" s="1"/>
  <c r="N44" i="9"/>
  <c r="N43" i="9" s="1"/>
  <c r="O44" i="9"/>
  <c r="O43" i="9" s="1"/>
  <c r="R44" i="9"/>
  <c r="S44" i="9"/>
  <c r="V44" i="9"/>
  <c r="V43" i="9" s="1"/>
  <c r="W44" i="9"/>
  <c r="W43" i="9" s="1"/>
  <c r="E45" i="9"/>
  <c r="P45" i="9"/>
  <c r="Q45" i="9"/>
  <c r="R45" i="9"/>
  <c r="S45" i="9"/>
  <c r="T45" i="9"/>
  <c r="U45" i="9"/>
  <c r="E46" i="9"/>
  <c r="E44" i="9" s="1"/>
  <c r="P46" i="9"/>
  <c r="Q46" i="9"/>
  <c r="R46" i="9"/>
  <c r="S46" i="9"/>
  <c r="T46" i="9"/>
  <c r="U46" i="9"/>
  <c r="E47" i="9"/>
  <c r="T47" i="9" s="1"/>
  <c r="P47" i="9"/>
  <c r="P44" i="9" s="1"/>
  <c r="Q47" i="9"/>
  <c r="Q44" i="9" s="1"/>
  <c r="R47" i="9"/>
  <c r="S47" i="9"/>
  <c r="E48" i="9"/>
  <c r="P48" i="9"/>
  <c r="Q48" i="9"/>
  <c r="R48" i="9"/>
  <c r="S48" i="9"/>
  <c r="T48" i="9"/>
  <c r="U48" i="9"/>
  <c r="E49" i="9"/>
  <c r="P49" i="9"/>
  <c r="Q49" i="9"/>
  <c r="R49" i="9"/>
  <c r="S49" i="9"/>
  <c r="T49" i="9"/>
  <c r="U49" i="9"/>
  <c r="E50" i="9"/>
  <c r="T50" i="9" s="1"/>
  <c r="P50" i="9"/>
  <c r="Q50" i="9"/>
  <c r="R50" i="9"/>
  <c r="S50" i="9"/>
  <c r="E51" i="9"/>
  <c r="P51" i="9"/>
  <c r="Q51" i="9"/>
  <c r="R51" i="9"/>
  <c r="S51" i="9"/>
  <c r="T51" i="9"/>
  <c r="U51" i="9"/>
  <c r="E52" i="9"/>
  <c r="P52" i="9"/>
  <c r="Q52" i="9"/>
  <c r="R52" i="9"/>
  <c r="S52" i="9"/>
  <c r="T52" i="9"/>
  <c r="U52" i="9"/>
  <c r="E53" i="9"/>
  <c r="U53" i="9" s="1"/>
  <c r="P53" i="9"/>
  <c r="Q53" i="9"/>
  <c r="R53" i="9"/>
  <c r="S53" i="9"/>
  <c r="T53" i="9"/>
  <c r="E54" i="9"/>
  <c r="P54" i="9"/>
  <c r="Q54" i="9"/>
  <c r="R54" i="9"/>
  <c r="S54" i="9"/>
  <c r="T54" i="9"/>
  <c r="U54" i="9"/>
  <c r="E55" i="9"/>
  <c r="P55" i="9"/>
  <c r="Q55" i="9"/>
  <c r="R55" i="9"/>
  <c r="S55" i="9"/>
  <c r="T55" i="9"/>
  <c r="U55" i="9"/>
  <c r="B56" i="9"/>
  <c r="C56" i="9"/>
  <c r="D56" i="9"/>
  <c r="D43" i="9" s="1"/>
  <c r="E56" i="9"/>
  <c r="F56" i="9"/>
  <c r="G56" i="9"/>
  <c r="H56" i="9"/>
  <c r="I56" i="9"/>
  <c r="J56" i="9"/>
  <c r="K56" i="9"/>
  <c r="L56" i="9"/>
  <c r="M56" i="9"/>
  <c r="N56" i="9"/>
  <c r="O56" i="9"/>
  <c r="R56" i="9"/>
  <c r="S56" i="9"/>
  <c r="V56" i="9"/>
  <c r="W56" i="9"/>
  <c r="E57" i="9"/>
  <c r="P57" i="9"/>
  <c r="P56" i="9" s="1"/>
  <c r="Q57" i="9"/>
  <c r="Q56" i="9" s="1"/>
  <c r="R57" i="9"/>
  <c r="S57" i="9"/>
  <c r="T57" i="9"/>
  <c r="U57" i="9"/>
  <c r="E58" i="9"/>
  <c r="P58" i="9"/>
  <c r="Q58" i="9"/>
  <c r="R58" i="9"/>
  <c r="S58" i="9"/>
  <c r="T58" i="9"/>
  <c r="U58" i="9"/>
  <c r="E59" i="9"/>
  <c r="P59" i="9"/>
  <c r="Q59" i="9"/>
  <c r="R59" i="9"/>
  <c r="S59" i="9"/>
  <c r="T59" i="9"/>
  <c r="U59" i="9"/>
  <c r="E60" i="9"/>
  <c r="P60" i="9"/>
  <c r="Q60" i="9"/>
  <c r="R60" i="9"/>
  <c r="S60" i="9"/>
  <c r="T60" i="9"/>
  <c r="U60" i="9"/>
  <c r="B62" i="9"/>
  <c r="C62" i="9"/>
  <c r="D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V62" i="9"/>
  <c r="W62" i="9"/>
  <c r="E63" i="9"/>
  <c r="E62" i="9" s="1"/>
  <c r="P63" i="9"/>
  <c r="Q63" i="9"/>
  <c r="R63" i="9"/>
  <c r="S63" i="9"/>
  <c r="E64" i="9"/>
  <c r="P64" i="9"/>
  <c r="Q64" i="9"/>
  <c r="R64" i="9"/>
  <c r="S64" i="9"/>
  <c r="T64" i="9"/>
  <c r="U64" i="9"/>
  <c r="T8" i="10" l="1"/>
  <c r="U8" i="10"/>
  <c r="U44" i="10"/>
  <c r="E43" i="10"/>
  <c r="T44" i="10"/>
  <c r="T28" i="10"/>
  <c r="U28" i="10"/>
  <c r="L65" i="10"/>
  <c r="R65" i="10" s="1"/>
  <c r="R61" i="10"/>
  <c r="M65" i="10"/>
  <c r="S65" i="10" s="1"/>
  <c r="S61" i="10"/>
  <c r="U62" i="9"/>
  <c r="T62" i="9"/>
  <c r="T9" i="9"/>
  <c r="U9" i="9"/>
  <c r="Q8" i="9"/>
  <c r="M61" i="9"/>
  <c r="S8" i="9"/>
  <c r="P8" i="9"/>
  <c r="L61" i="9"/>
  <c r="R8" i="9"/>
  <c r="Q43" i="9"/>
  <c r="P43" i="9"/>
  <c r="F61" i="9"/>
  <c r="F65" i="9" s="1"/>
  <c r="D61" i="9"/>
  <c r="D65" i="9" s="1"/>
  <c r="T56" i="9"/>
  <c r="C61" i="9"/>
  <c r="C65" i="9" s="1"/>
  <c r="B61" i="9"/>
  <c r="B65" i="9" s="1"/>
  <c r="T44" i="9"/>
  <c r="U44" i="9"/>
  <c r="E43" i="9"/>
  <c r="W61" i="9"/>
  <c r="W65" i="9" s="1"/>
  <c r="U12" i="9"/>
  <c r="E28" i="9"/>
  <c r="E8" i="9" s="1"/>
  <c r="S9" i="9"/>
  <c r="U56" i="9"/>
  <c r="U63" i="9"/>
  <c r="T63" i="9"/>
  <c r="U36" i="9"/>
  <c r="U39" i="9"/>
  <c r="U16" i="9"/>
  <c r="T13" i="9"/>
  <c r="U42" i="9"/>
  <c r="U19" i="9"/>
  <c r="U47" i="9"/>
  <c r="U22" i="9"/>
  <c r="U50" i="9"/>
  <c r="U25" i="9"/>
  <c r="B9" i="8"/>
  <c r="B8" i="8" s="1"/>
  <c r="C9" i="8"/>
  <c r="C8" i="8" s="1"/>
  <c r="D9" i="8"/>
  <c r="D8" i="8" s="1"/>
  <c r="F9" i="8"/>
  <c r="F8" i="8" s="1"/>
  <c r="G9" i="8"/>
  <c r="G8" i="8" s="1"/>
  <c r="H9" i="8"/>
  <c r="H8" i="8" s="1"/>
  <c r="I9" i="8"/>
  <c r="I8" i="8" s="1"/>
  <c r="J9" i="8"/>
  <c r="J8" i="8" s="1"/>
  <c r="K9" i="8"/>
  <c r="K8" i="8" s="1"/>
  <c r="L9" i="8"/>
  <c r="L8" i="8" s="1"/>
  <c r="M9" i="8"/>
  <c r="M8" i="8" s="1"/>
  <c r="N9" i="8"/>
  <c r="N8" i="8" s="1"/>
  <c r="O9" i="8"/>
  <c r="O8" i="8" s="1"/>
  <c r="O61" i="8" s="1"/>
  <c r="O65" i="8" s="1"/>
  <c r="S9" i="8"/>
  <c r="V9" i="8"/>
  <c r="V8" i="8" s="1"/>
  <c r="W9" i="8"/>
  <c r="W8" i="8" s="1"/>
  <c r="E10" i="8"/>
  <c r="U10" i="8" s="1"/>
  <c r="P10" i="8"/>
  <c r="T10" i="8" s="1"/>
  <c r="Q10" i="8"/>
  <c r="R10" i="8"/>
  <c r="S10" i="8"/>
  <c r="E11" i="8"/>
  <c r="E9" i="8" s="1"/>
  <c r="P11" i="8"/>
  <c r="Q11" i="8"/>
  <c r="Q9" i="8" s="1"/>
  <c r="R11" i="8"/>
  <c r="S11" i="8"/>
  <c r="E12" i="8"/>
  <c r="P12" i="8"/>
  <c r="Q12" i="8"/>
  <c r="R12" i="8"/>
  <c r="S12" i="8"/>
  <c r="T12" i="8"/>
  <c r="U12" i="8"/>
  <c r="E13" i="8"/>
  <c r="T13" i="8" s="1"/>
  <c r="P13" i="8"/>
  <c r="Q13" i="8"/>
  <c r="R13" i="8"/>
  <c r="S13" i="8"/>
  <c r="E14" i="8"/>
  <c r="P14" i="8"/>
  <c r="T14" i="8" s="1"/>
  <c r="Q14" i="8"/>
  <c r="U14" i="8" s="1"/>
  <c r="R14" i="8"/>
  <c r="S14" i="8"/>
  <c r="E15" i="8"/>
  <c r="P15" i="8"/>
  <c r="P9" i="8" s="1"/>
  <c r="Q15" i="8"/>
  <c r="R15" i="8"/>
  <c r="S15" i="8"/>
  <c r="T15" i="8"/>
  <c r="U15" i="8"/>
  <c r="E16" i="8"/>
  <c r="T16" i="8" s="1"/>
  <c r="P16" i="8"/>
  <c r="Q16" i="8"/>
  <c r="R16" i="8"/>
  <c r="S16" i="8"/>
  <c r="E17" i="8"/>
  <c r="U17" i="8" s="1"/>
  <c r="P17" i="8"/>
  <c r="Q17" i="8"/>
  <c r="R17" i="8"/>
  <c r="S17" i="8"/>
  <c r="T17" i="8"/>
  <c r="E18" i="8"/>
  <c r="P18" i="8"/>
  <c r="Q18" i="8"/>
  <c r="R18" i="8"/>
  <c r="S18" i="8"/>
  <c r="T18" i="8"/>
  <c r="U18" i="8"/>
  <c r="E19" i="8"/>
  <c r="T19" i="8" s="1"/>
  <c r="P19" i="8"/>
  <c r="Q19" i="8"/>
  <c r="R19" i="8"/>
  <c r="S19" i="8"/>
  <c r="E20" i="8"/>
  <c r="P20" i="8"/>
  <c r="Q20" i="8"/>
  <c r="R20" i="8"/>
  <c r="S20" i="8"/>
  <c r="T20" i="8"/>
  <c r="U20" i="8"/>
  <c r="E21" i="8"/>
  <c r="P21" i="8"/>
  <c r="Q21" i="8"/>
  <c r="R21" i="8"/>
  <c r="S21" i="8"/>
  <c r="T21" i="8"/>
  <c r="U21" i="8"/>
  <c r="E22" i="8"/>
  <c r="T22" i="8" s="1"/>
  <c r="P22" i="8"/>
  <c r="Q22" i="8"/>
  <c r="R22" i="8"/>
  <c r="S22" i="8"/>
  <c r="E23" i="8"/>
  <c r="P23" i="8"/>
  <c r="Q23" i="8"/>
  <c r="R23" i="8"/>
  <c r="S23" i="8"/>
  <c r="T23" i="8"/>
  <c r="U23" i="8"/>
  <c r="E24" i="8"/>
  <c r="T24" i="8" s="1"/>
  <c r="P24" i="8"/>
  <c r="Q24" i="8"/>
  <c r="R24" i="8"/>
  <c r="S24" i="8"/>
  <c r="E25" i="8"/>
  <c r="T25" i="8" s="1"/>
  <c r="P25" i="8"/>
  <c r="Q25" i="8"/>
  <c r="R25" i="8"/>
  <c r="S25" i="8"/>
  <c r="E26" i="8"/>
  <c r="P26" i="8"/>
  <c r="Q26" i="8"/>
  <c r="R26" i="8"/>
  <c r="S26" i="8"/>
  <c r="T26" i="8"/>
  <c r="U26" i="8"/>
  <c r="E27" i="8"/>
  <c r="U27" i="8" s="1"/>
  <c r="P27" i="8"/>
  <c r="Q27" i="8"/>
  <c r="R27" i="8"/>
  <c r="S27" i="8"/>
  <c r="T27" i="8"/>
  <c r="B28" i="8"/>
  <c r="C28" i="8"/>
  <c r="D28" i="8"/>
  <c r="F28" i="8"/>
  <c r="G28" i="8"/>
  <c r="H28" i="8"/>
  <c r="I28" i="8"/>
  <c r="J28" i="8"/>
  <c r="K28" i="8"/>
  <c r="L28" i="8"/>
  <c r="M28" i="8"/>
  <c r="S28" i="8" s="1"/>
  <c r="N28" i="8"/>
  <c r="O28" i="8"/>
  <c r="R28" i="8"/>
  <c r="V28" i="8"/>
  <c r="W28" i="8"/>
  <c r="E29" i="8"/>
  <c r="U29" i="8" s="1"/>
  <c r="P29" i="8"/>
  <c r="P28" i="8" s="1"/>
  <c r="Q29" i="8"/>
  <c r="Q28" i="8" s="1"/>
  <c r="R29" i="8"/>
  <c r="S29" i="8"/>
  <c r="T29" i="8"/>
  <c r="E30" i="8"/>
  <c r="T30" i="8" s="1"/>
  <c r="P30" i="8"/>
  <c r="Q30" i="8"/>
  <c r="R30" i="8"/>
  <c r="S30" i="8"/>
  <c r="U30" i="8"/>
  <c r="E31" i="8"/>
  <c r="P31" i="8"/>
  <c r="T31" i="8" s="1"/>
  <c r="Q31" i="8"/>
  <c r="U31" i="8" s="1"/>
  <c r="R31" i="8"/>
  <c r="S31" i="8"/>
  <c r="E32" i="8"/>
  <c r="P32" i="8"/>
  <c r="Q32" i="8"/>
  <c r="R32" i="8"/>
  <c r="S32" i="8"/>
  <c r="T32" i="8"/>
  <c r="U32" i="8"/>
  <c r="E33" i="8"/>
  <c r="U33" i="8" s="1"/>
  <c r="P33" i="8"/>
  <c r="Q33" i="8"/>
  <c r="R33" i="8"/>
  <c r="S33" i="8"/>
  <c r="T33" i="8"/>
  <c r="E34" i="8"/>
  <c r="T34" i="8" s="1"/>
  <c r="P34" i="8"/>
  <c r="Q34" i="8"/>
  <c r="R34" i="8"/>
  <c r="S34" i="8"/>
  <c r="E35" i="8"/>
  <c r="P35" i="8"/>
  <c r="Q35" i="8"/>
  <c r="R35" i="8"/>
  <c r="S35" i="8"/>
  <c r="T35" i="8"/>
  <c r="U35" i="8"/>
  <c r="E36" i="8"/>
  <c r="T36" i="8" s="1"/>
  <c r="P36" i="8"/>
  <c r="Q36" i="8"/>
  <c r="R36" i="8"/>
  <c r="S36" i="8"/>
  <c r="E37" i="8"/>
  <c r="T37" i="8" s="1"/>
  <c r="P37" i="8"/>
  <c r="Q37" i="8"/>
  <c r="U37" i="8" s="1"/>
  <c r="R37" i="8"/>
  <c r="S37" i="8"/>
  <c r="E38" i="8"/>
  <c r="P38" i="8"/>
  <c r="Q38" i="8"/>
  <c r="R38" i="8"/>
  <c r="S38" i="8"/>
  <c r="T38" i="8"/>
  <c r="U38" i="8"/>
  <c r="E39" i="8"/>
  <c r="T39" i="8" s="1"/>
  <c r="P39" i="8"/>
  <c r="Q39" i="8"/>
  <c r="R39" i="8"/>
  <c r="S39" i="8"/>
  <c r="E40" i="8"/>
  <c r="U40" i="8" s="1"/>
  <c r="P40" i="8"/>
  <c r="Q40" i="8"/>
  <c r="R40" i="8"/>
  <c r="S40" i="8"/>
  <c r="T40" i="8"/>
  <c r="E41" i="8"/>
  <c r="P41" i="8"/>
  <c r="Q41" i="8"/>
  <c r="R41" i="8"/>
  <c r="S41" i="8"/>
  <c r="T41" i="8"/>
  <c r="U41" i="8"/>
  <c r="E42" i="8"/>
  <c r="T42" i="8" s="1"/>
  <c r="P42" i="8"/>
  <c r="Q42" i="8"/>
  <c r="R42" i="8"/>
  <c r="S42" i="8"/>
  <c r="O43" i="8"/>
  <c r="B44" i="8"/>
  <c r="B43" i="8" s="1"/>
  <c r="C44" i="8"/>
  <c r="C43" i="8" s="1"/>
  <c r="D44" i="8"/>
  <c r="D43" i="8" s="1"/>
  <c r="F44" i="8"/>
  <c r="F43" i="8" s="1"/>
  <c r="G44" i="8"/>
  <c r="G43" i="8" s="1"/>
  <c r="H44" i="8"/>
  <c r="H43" i="8" s="1"/>
  <c r="I44" i="8"/>
  <c r="I43" i="8" s="1"/>
  <c r="J44" i="8"/>
  <c r="J43" i="8" s="1"/>
  <c r="K44" i="8"/>
  <c r="K43" i="8" s="1"/>
  <c r="L44" i="8"/>
  <c r="L43" i="8" s="1"/>
  <c r="R43" i="8" s="1"/>
  <c r="M44" i="8"/>
  <c r="M43" i="8" s="1"/>
  <c r="S43" i="8" s="1"/>
  <c r="N44" i="8"/>
  <c r="N43" i="8" s="1"/>
  <c r="O44" i="8"/>
  <c r="R44" i="8"/>
  <c r="S44" i="8"/>
  <c r="V44" i="8"/>
  <c r="V43" i="8" s="1"/>
  <c r="W44" i="8"/>
  <c r="W43" i="8" s="1"/>
  <c r="E45" i="8"/>
  <c r="P45" i="8"/>
  <c r="T45" i="8" s="1"/>
  <c r="Q45" i="8"/>
  <c r="R45" i="8"/>
  <c r="S45" i="8"/>
  <c r="U45" i="8"/>
  <c r="E46" i="8"/>
  <c r="P46" i="8"/>
  <c r="Q46" i="8"/>
  <c r="R46" i="8"/>
  <c r="S46" i="8"/>
  <c r="T46" i="8"/>
  <c r="U46" i="8"/>
  <c r="E47" i="8"/>
  <c r="T47" i="8" s="1"/>
  <c r="P47" i="8"/>
  <c r="P44" i="8" s="1"/>
  <c r="Q47" i="8"/>
  <c r="Q44" i="8" s="1"/>
  <c r="R47" i="8"/>
  <c r="S47" i="8"/>
  <c r="E48" i="8"/>
  <c r="P48" i="8"/>
  <c r="Q48" i="8"/>
  <c r="R48" i="8"/>
  <c r="S48" i="8"/>
  <c r="T48" i="8"/>
  <c r="U48" i="8"/>
  <c r="E49" i="8"/>
  <c r="T49" i="8" s="1"/>
  <c r="P49" i="8"/>
  <c r="Q49" i="8"/>
  <c r="R49" i="8"/>
  <c r="S49" i="8"/>
  <c r="E50" i="8"/>
  <c r="T50" i="8" s="1"/>
  <c r="P50" i="8"/>
  <c r="Q50" i="8"/>
  <c r="R50" i="8"/>
  <c r="S50" i="8"/>
  <c r="E51" i="8"/>
  <c r="P51" i="8"/>
  <c r="Q51" i="8"/>
  <c r="R51" i="8"/>
  <c r="S51" i="8"/>
  <c r="T51" i="8"/>
  <c r="U51" i="8"/>
  <c r="E52" i="8"/>
  <c r="U52" i="8" s="1"/>
  <c r="P52" i="8"/>
  <c r="Q52" i="8"/>
  <c r="R52" i="8"/>
  <c r="S52" i="8"/>
  <c r="T52" i="8"/>
  <c r="E53" i="8"/>
  <c r="U53" i="8" s="1"/>
  <c r="P53" i="8"/>
  <c r="Q53" i="8"/>
  <c r="R53" i="8"/>
  <c r="S53" i="8"/>
  <c r="T53" i="8"/>
  <c r="E54" i="8"/>
  <c r="T54" i="8" s="1"/>
  <c r="P54" i="8"/>
  <c r="Q54" i="8"/>
  <c r="R54" i="8"/>
  <c r="S54" i="8"/>
  <c r="U54" i="8"/>
  <c r="E55" i="8"/>
  <c r="P55" i="8"/>
  <c r="T55" i="8" s="1"/>
  <c r="Q55" i="8"/>
  <c r="U55" i="8" s="1"/>
  <c r="R55" i="8"/>
  <c r="S55" i="8"/>
  <c r="B56" i="8"/>
  <c r="C56" i="8"/>
  <c r="D56" i="8"/>
  <c r="E56" i="8"/>
  <c r="T56" i="8" s="1"/>
  <c r="F56" i="8"/>
  <c r="G56" i="8"/>
  <c r="H56" i="8"/>
  <c r="I56" i="8"/>
  <c r="J56" i="8"/>
  <c r="K56" i="8"/>
  <c r="L56" i="8"/>
  <c r="M56" i="8"/>
  <c r="N56" i="8"/>
  <c r="O56" i="8"/>
  <c r="R56" i="8"/>
  <c r="S56" i="8"/>
  <c r="V56" i="8"/>
  <c r="W56" i="8"/>
  <c r="E57" i="8"/>
  <c r="P57" i="8"/>
  <c r="P56" i="8" s="1"/>
  <c r="Q57" i="8"/>
  <c r="Q56" i="8" s="1"/>
  <c r="R57" i="8"/>
  <c r="S57" i="8"/>
  <c r="T57" i="8"/>
  <c r="U57" i="8"/>
  <c r="E58" i="8"/>
  <c r="P58" i="8"/>
  <c r="Q58" i="8"/>
  <c r="R58" i="8"/>
  <c r="S58" i="8"/>
  <c r="T58" i="8"/>
  <c r="U58" i="8"/>
  <c r="E59" i="8"/>
  <c r="T59" i="8" s="1"/>
  <c r="P59" i="8"/>
  <c r="Q59" i="8"/>
  <c r="R59" i="8"/>
  <c r="S59" i="8"/>
  <c r="E60" i="8"/>
  <c r="P60" i="8"/>
  <c r="Q60" i="8"/>
  <c r="R60" i="8"/>
  <c r="S60" i="8"/>
  <c r="T60" i="8"/>
  <c r="U60" i="8"/>
  <c r="B62" i="8"/>
  <c r="C62" i="8"/>
  <c r="D62" i="8"/>
  <c r="F62" i="8"/>
  <c r="G62" i="8"/>
  <c r="H62" i="8"/>
  <c r="I62" i="8"/>
  <c r="J62" i="8"/>
  <c r="K62" i="8"/>
  <c r="L62" i="8"/>
  <c r="R62" i="8" s="1"/>
  <c r="M62" i="8"/>
  <c r="S62" i="8" s="1"/>
  <c r="N62" i="8"/>
  <c r="O62" i="8"/>
  <c r="Q62" i="8"/>
  <c r="V62" i="8"/>
  <c r="W62" i="8"/>
  <c r="E63" i="8"/>
  <c r="E62" i="8" s="1"/>
  <c r="P63" i="8"/>
  <c r="Q63" i="8"/>
  <c r="R63" i="8"/>
  <c r="S63" i="8"/>
  <c r="E64" i="8"/>
  <c r="T64" i="8" s="1"/>
  <c r="P64" i="8"/>
  <c r="P62" i="8" s="1"/>
  <c r="Q64" i="8"/>
  <c r="R64" i="8"/>
  <c r="S64" i="8"/>
  <c r="U64" i="8"/>
  <c r="U43" i="10" l="1"/>
  <c r="T43" i="10"/>
  <c r="E61" i="10"/>
  <c r="E61" i="9"/>
  <c r="T8" i="9"/>
  <c r="U8" i="9"/>
  <c r="T43" i="9"/>
  <c r="U43" i="9"/>
  <c r="L65" i="9"/>
  <c r="R65" i="9" s="1"/>
  <c r="R61" i="9"/>
  <c r="P61" i="9"/>
  <c r="P65" i="9" s="1"/>
  <c r="M65" i="9"/>
  <c r="S65" i="9" s="1"/>
  <c r="S61" i="9"/>
  <c r="Q61" i="9"/>
  <c r="Q65" i="9" s="1"/>
  <c r="U28" i="9"/>
  <c r="T28" i="9"/>
  <c r="T9" i="8"/>
  <c r="U9" i="8"/>
  <c r="W61" i="8"/>
  <c r="W65" i="8" s="1"/>
  <c r="U62" i="8"/>
  <c r="T62" i="8"/>
  <c r="V61" i="8"/>
  <c r="V65" i="8" s="1"/>
  <c r="P43" i="8"/>
  <c r="L61" i="8"/>
  <c r="R8" i="8"/>
  <c r="D61" i="8"/>
  <c r="D65" i="8" s="1"/>
  <c r="Q43" i="8"/>
  <c r="N61" i="8"/>
  <c r="N65" i="8" s="1"/>
  <c r="M61" i="8"/>
  <c r="S8" i="8"/>
  <c r="K61" i="8"/>
  <c r="K65" i="8" s="1"/>
  <c r="J61" i="8"/>
  <c r="J65" i="8" s="1"/>
  <c r="I61" i="8"/>
  <c r="I65" i="8" s="1"/>
  <c r="H61" i="8"/>
  <c r="H65" i="8" s="1"/>
  <c r="G61" i="8"/>
  <c r="G65" i="8" s="1"/>
  <c r="F61" i="8"/>
  <c r="F65" i="8" s="1"/>
  <c r="Q8" i="8"/>
  <c r="Q61" i="8" s="1"/>
  <c r="Q65" i="8" s="1"/>
  <c r="C61" i="8"/>
  <c r="C65" i="8" s="1"/>
  <c r="P8" i="8"/>
  <c r="B61" i="8"/>
  <c r="B65" i="8" s="1"/>
  <c r="U49" i="8"/>
  <c r="U24" i="8"/>
  <c r="R9" i="8"/>
  <c r="U59" i="8"/>
  <c r="U34" i="8"/>
  <c r="U11" i="8"/>
  <c r="U56" i="8"/>
  <c r="T11" i="8"/>
  <c r="E28" i="8"/>
  <c r="E44" i="8"/>
  <c r="U63" i="8"/>
  <c r="U13" i="8"/>
  <c r="U36" i="8"/>
  <c r="T63" i="8"/>
  <c r="U39" i="8"/>
  <c r="U16" i="8"/>
  <c r="U42" i="8"/>
  <c r="U19" i="8"/>
  <c r="U47" i="8"/>
  <c r="U22" i="8"/>
  <c r="U50" i="8"/>
  <c r="U25" i="8"/>
  <c r="B9" i="7"/>
  <c r="B8" i="7" s="1"/>
  <c r="B61" i="7" s="1"/>
  <c r="B65" i="7" s="1"/>
  <c r="C9" i="7"/>
  <c r="C8" i="7" s="1"/>
  <c r="C61" i="7" s="1"/>
  <c r="C65" i="7" s="1"/>
  <c r="D9" i="7"/>
  <c r="D8" i="7" s="1"/>
  <c r="D61" i="7" s="1"/>
  <c r="D65" i="7" s="1"/>
  <c r="F9" i="7"/>
  <c r="F8" i="7" s="1"/>
  <c r="G9" i="7"/>
  <c r="G8" i="7" s="1"/>
  <c r="H9" i="7"/>
  <c r="H8" i="7" s="1"/>
  <c r="I9" i="7"/>
  <c r="I8" i="7" s="1"/>
  <c r="J9" i="7"/>
  <c r="J8" i="7" s="1"/>
  <c r="K9" i="7"/>
  <c r="K8" i="7" s="1"/>
  <c r="L9" i="7"/>
  <c r="L8" i="7" s="1"/>
  <c r="M9" i="7"/>
  <c r="M8" i="7" s="1"/>
  <c r="N9" i="7"/>
  <c r="N8" i="7" s="1"/>
  <c r="O9" i="7"/>
  <c r="O8" i="7" s="1"/>
  <c r="R9" i="7"/>
  <c r="V9" i="7"/>
  <c r="V8" i="7" s="1"/>
  <c r="V61" i="7" s="1"/>
  <c r="V65" i="7" s="1"/>
  <c r="W9" i="7"/>
  <c r="W8" i="7" s="1"/>
  <c r="E10" i="7"/>
  <c r="E9" i="7" s="1"/>
  <c r="P10" i="7"/>
  <c r="P9" i="7" s="1"/>
  <c r="P8" i="7" s="1"/>
  <c r="Q10" i="7"/>
  <c r="Q9" i="7" s="1"/>
  <c r="Q8" i="7" s="1"/>
  <c r="Q61" i="7" s="1"/>
  <c r="R10" i="7"/>
  <c r="S10" i="7"/>
  <c r="E11" i="7"/>
  <c r="T11" i="7" s="1"/>
  <c r="P11" i="7"/>
  <c r="Q11" i="7"/>
  <c r="R11" i="7"/>
  <c r="S11" i="7"/>
  <c r="U11" i="7"/>
  <c r="E12" i="7"/>
  <c r="T12" i="7" s="1"/>
  <c r="P12" i="7"/>
  <c r="Q12" i="7"/>
  <c r="R12" i="7"/>
  <c r="S12" i="7"/>
  <c r="U12" i="7"/>
  <c r="E13" i="7"/>
  <c r="T13" i="7" s="1"/>
  <c r="P13" i="7"/>
  <c r="Q13" i="7"/>
  <c r="R13" i="7"/>
  <c r="S13" i="7"/>
  <c r="E14" i="7"/>
  <c r="P14" i="7"/>
  <c r="T14" i="7" s="1"/>
  <c r="Q14" i="7"/>
  <c r="R14" i="7"/>
  <c r="S14" i="7"/>
  <c r="U14" i="7"/>
  <c r="E15" i="7"/>
  <c r="T15" i="7" s="1"/>
  <c r="P15" i="7"/>
  <c r="Q15" i="7"/>
  <c r="R15" i="7"/>
  <c r="S15" i="7"/>
  <c r="U15" i="7"/>
  <c r="E16" i="7"/>
  <c r="T16" i="7" s="1"/>
  <c r="P16" i="7"/>
  <c r="Q16" i="7"/>
  <c r="R16" i="7"/>
  <c r="S16" i="7"/>
  <c r="E17" i="7"/>
  <c r="P17" i="7"/>
  <c r="Q17" i="7"/>
  <c r="R17" i="7"/>
  <c r="S17" i="7"/>
  <c r="T17" i="7"/>
  <c r="U17" i="7"/>
  <c r="E18" i="7"/>
  <c r="T18" i="7" s="1"/>
  <c r="P18" i="7"/>
  <c r="Q18" i="7"/>
  <c r="R18" i="7"/>
  <c r="S18" i="7"/>
  <c r="E19" i="7"/>
  <c r="U19" i="7" s="1"/>
  <c r="P19" i="7"/>
  <c r="Q19" i="7"/>
  <c r="R19" i="7"/>
  <c r="S19" i="7"/>
  <c r="T19" i="7"/>
  <c r="E20" i="7"/>
  <c r="P20" i="7"/>
  <c r="Q20" i="7"/>
  <c r="R20" i="7"/>
  <c r="S20" i="7"/>
  <c r="T20" i="7"/>
  <c r="U20" i="7"/>
  <c r="E21" i="7"/>
  <c r="P21" i="7"/>
  <c r="Q21" i="7"/>
  <c r="R21" i="7"/>
  <c r="S21" i="7"/>
  <c r="T21" i="7"/>
  <c r="U21" i="7"/>
  <c r="E22" i="7"/>
  <c r="P22" i="7"/>
  <c r="Q22" i="7"/>
  <c r="R22" i="7"/>
  <c r="S22" i="7"/>
  <c r="T22" i="7"/>
  <c r="U22" i="7"/>
  <c r="E23" i="7"/>
  <c r="P23" i="7"/>
  <c r="Q23" i="7"/>
  <c r="U23" i="7" s="1"/>
  <c r="R23" i="7"/>
  <c r="S23" i="7"/>
  <c r="T23" i="7"/>
  <c r="E24" i="7"/>
  <c r="P24" i="7"/>
  <c r="Q24" i="7"/>
  <c r="R24" i="7"/>
  <c r="S24" i="7"/>
  <c r="T24" i="7"/>
  <c r="U24" i="7"/>
  <c r="E25" i="7"/>
  <c r="P25" i="7"/>
  <c r="Q25" i="7"/>
  <c r="R25" i="7"/>
  <c r="S25" i="7"/>
  <c r="T25" i="7"/>
  <c r="U25" i="7"/>
  <c r="E26" i="7"/>
  <c r="T26" i="7" s="1"/>
  <c r="P26" i="7"/>
  <c r="Q26" i="7"/>
  <c r="R26" i="7"/>
  <c r="S26" i="7"/>
  <c r="E27" i="7"/>
  <c r="P27" i="7"/>
  <c r="Q27" i="7"/>
  <c r="R27" i="7"/>
  <c r="S27" i="7"/>
  <c r="T27" i="7"/>
  <c r="U27" i="7"/>
  <c r="B28" i="7"/>
  <c r="C28" i="7"/>
  <c r="D28" i="7"/>
  <c r="F28" i="7"/>
  <c r="G28" i="7"/>
  <c r="H28" i="7"/>
  <c r="I28" i="7"/>
  <c r="J28" i="7"/>
  <c r="K28" i="7"/>
  <c r="L28" i="7"/>
  <c r="M28" i="7"/>
  <c r="N28" i="7"/>
  <c r="R28" i="7" s="1"/>
  <c r="O28" i="7"/>
  <c r="S28" i="7" s="1"/>
  <c r="V28" i="7"/>
  <c r="W28" i="7"/>
  <c r="E29" i="7"/>
  <c r="U29" i="7" s="1"/>
  <c r="P29" i="7"/>
  <c r="P28" i="7" s="1"/>
  <c r="Q29" i="7"/>
  <c r="Q28" i="7" s="1"/>
  <c r="R29" i="7"/>
  <c r="S29" i="7"/>
  <c r="T29" i="7"/>
  <c r="E30" i="7"/>
  <c r="T30" i="7" s="1"/>
  <c r="P30" i="7"/>
  <c r="Q30" i="7"/>
  <c r="R30" i="7"/>
  <c r="S30" i="7"/>
  <c r="E31" i="7"/>
  <c r="P31" i="7"/>
  <c r="Q31" i="7"/>
  <c r="R31" i="7"/>
  <c r="S31" i="7"/>
  <c r="T31" i="7"/>
  <c r="U31" i="7"/>
  <c r="E32" i="7"/>
  <c r="P32" i="7"/>
  <c r="Q32" i="7"/>
  <c r="R32" i="7"/>
  <c r="S32" i="7"/>
  <c r="T32" i="7"/>
  <c r="U32" i="7"/>
  <c r="E33" i="7"/>
  <c r="T33" i="7" s="1"/>
  <c r="P33" i="7"/>
  <c r="Q33" i="7"/>
  <c r="R33" i="7"/>
  <c r="S33" i="7"/>
  <c r="E34" i="7"/>
  <c r="T34" i="7" s="1"/>
  <c r="P34" i="7"/>
  <c r="Q34" i="7"/>
  <c r="R34" i="7"/>
  <c r="S34" i="7"/>
  <c r="U34" i="7"/>
  <c r="E35" i="7"/>
  <c r="T35" i="7" s="1"/>
  <c r="P35" i="7"/>
  <c r="Q35" i="7"/>
  <c r="R35" i="7"/>
  <c r="S35" i="7"/>
  <c r="U35" i="7"/>
  <c r="E36" i="7"/>
  <c r="T36" i="7" s="1"/>
  <c r="P36" i="7"/>
  <c r="Q36" i="7"/>
  <c r="R36" i="7"/>
  <c r="S36" i="7"/>
  <c r="E37" i="7"/>
  <c r="P37" i="7"/>
  <c r="Q37" i="7"/>
  <c r="R37" i="7"/>
  <c r="S37" i="7"/>
  <c r="T37" i="7"/>
  <c r="U37" i="7"/>
  <c r="E38" i="7"/>
  <c r="T38" i="7" s="1"/>
  <c r="P38" i="7"/>
  <c r="Q38" i="7"/>
  <c r="R38" i="7"/>
  <c r="S38" i="7"/>
  <c r="U38" i="7"/>
  <c r="E39" i="7"/>
  <c r="T39" i="7" s="1"/>
  <c r="P39" i="7"/>
  <c r="Q39" i="7"/>
  <c r="R39" i="7"/>
  <c r="S39" i="7"/>
  <c r="E40" i="7"/>
  <c r="P40" i="7"/>
  <c r="Q40" i="7"/>
  <c r="R40" i="7"/>
  <c r="S40" i="7"/>
  <c r="T40" i="7"/>
  <c r="U40" i="7"/>
  <c r="E41" i="7"/>
  <c r="U41" i="7" s="1"/>
  <c r="P41" i="7"/>
  <c r="Q41" i="7"/>
  <c r="R41" i="7"/>
  <c r="S41" i="7"/>
  <c r="T41" i="7"/>
  <c r="E42" i="7"/>
  <c r="U42" i="7" s="1"/>
  <c r="P42" i="7"/>
  <c r="Q42" i="7"/>
  <c r="R42" i="7"/>
  <c r="S42" i="7"/>
  <c r="T42" i="7"/>
  <c r="L43" i="7"/>
  <c r="R43" i="7"/>
  <c r="V43" i="7"/>
  <c r="B44" i="7"/>
  <c r="B43" i="7" s="1"/>
  <c r="C44" i="7"/>
  <c r="C43" i="7" s="1"/>
  <c r="D44" i="7"/>
  <c r="D43" i="7" s="1"/>
  <c r="F44" i="7"/>
  <c r="F43" i="7" s="1"/>
  <c r="G44" i="7"/>
  <c r="G43" i="7" s="1"/>
  <c r="H44" i="7"/>
  <c r="H43" i="7" s="1"/>
  <c r="I44" i="7"/>
  <c r="I43" i="7" s="1"/>
  <c r="J44" i="7"/>
  <c r="J43" i="7" s="1"/>
  <c r="K44" i="7"/>
  <c r="K43" i="7" s="1"/>
  <c r="L44" i="7"/>
  <c r="M44" i="7"/>
  <c r="M43" i="7" s="1"/>
  <c r="S43" i="7" s="1"/>
  <c r="N44" i="7"/>
  <c r="N43" i="7" s="1"/>
  <c r="O44" i="7"/>
  <c r="O43" i="7" s="1"/>
  <c r="R44" i="7"/>
  <c r="S44" i="7"/>
  <c r="V44" i="7"/>
  <c r="W44" i="7"/>
  <c r="W43" i="7" s="1"/>
  <c r="E45" i="7"/>
  <c r="P45" i="7"/>
  <c r="T45" i="7" s="1"/>
  <c r="Q45" i="7"/>
  <c r="U45" i="7" s="1"/>
  <c r="R45" i="7"/>
  <c r="S45" i="7"/>
  <c r="E46" i="7"/>
  <c r="P46" i="7"/>
  <c r="P44" i="7" s="1"/>
  <c r="Q46" i="7"/>
  <c r="U46" i="7" s="1"/>
  <c r="R46" i="7"/>
  <c r="S46" i="7"/>
  <c r="T46" i="7"/>
  <c r="E47" i="7"/>
  <c r="P47" i="7"/>
  <c r="Q47" i="7"/>
  <c r="Q44" i="7" s="1"/>
  <c r="Q43" i="7" s="1"/>
  <c r="R47" i="7"/>
  <c r="S47" i="7"/>
  <c r="T47" i="7"/>
  <c r="U47" i="7"/>
  <c r="E48" i="7"/>
  <c r="P48" i="7"/>
  <c r="Q48" i="7"/>
  <c r="R48" i="7"/>
  <c r="S48" i="7"/>
  <c r="T48" i="7"/>
  <c r="U48" i="7"/>
  <c r="E49" i="7"/>
  <c r="P49" i="7"/>
  <c r="Q49" i="7"/>
  <c r="R49" i="7"/>
  <c r="S49" i="7"/>
  <c r="T49" i="7"/>
  <c r="U49" i="7"/>
  <c r="E50" i="7"/>
  <c r="E44" i="7" s="1"/>
  <c r="P50" i="7"/>
  <c r="Q50" i="7"/>
  <c r="R50" i="7"/>
  <c r="S50" i="7"/>
  <c r="T50" i="7"/>
  <c r="U50" i="7"/>
  <c r="E51" i="7"/>
  <c r="T51" i="7" s="1"/>
  <c r="P51" i="7"/>
  <c r="Q51" i="7"/>
  <c r="R51" i="7"/>
  <c r="S51" i="7"/>
  <c r="E52" i="7"/>
  <c r="P52" i="7"/>
  <c r="Q52" i="7"/>
  <c r="R52" i="7"/>
  <c r="S52" i="7"/>
  <c r="T52" i="7"/>
  <c r="U52" i="7"/>
  <c r="E53" i="7"/>
  <c r="U53" i="7" s="1"/>
  <c r="P53" i="7"/>
  <c r="Q53" i="7"/>
  <c r="R53" i="7"/>
  <c r="S53" i="7"/>
  <c r="T53" i="7"/>
  <c r="E54" i="7"/>
  <c r="T54" i="7" s="1"/>
  <c r="P54" i="7"/>
  <c r="Q54" i="7"/>
  <c r="R54" i="7"/>
  <c r="S54" i="7"/>
  <c r="E55" i="7"/>
  <c r="P55" i="7"/>
  <c r="Q55" i="7"/>
  <c r="R55" i="7"/>
  <c r="S55" i="7"/>
  <c r="T55" i="7"/>
  <c r="U55" i="7"/>
  <c r="B56" i="7"/>
  <c r="C56" i="7"/>
  <c r="D56" i="7"/>
  <c r="F56" i="7"/>
  <c r="G56" i="7"/>
  <c r="H56" i="7"/>
  <c r="I56" i="7"/>
  <c r="J56" i="7"/>
  <c r="K56" i="7"/>
  <c r="L56" i="7"/>
  <c r="M56" i="7"/>
  <c r="N56" i="7"/>
  <c r="O56" i="7"/>
  <c r="R56" i="7"/>
  <c r="S56" i="7"/>
  <c r="V56" i="7"/>
  <c r="W56" i="7"/>
  <c r="E57" i="7"/>
  <c r="E56" i="7" s="1"/>
  <c r="P57" i="7"/>
  <c r="P56" i="7" s="1"/>
  <c r="Q57" i="7"/>
  <c r="Q56" i="7" s="1"/>
  <c r="R57" i="7"/>
  <c r="S57" i="7"/>
  <c r="T57" i="7"/>
  <c r="U57" i="7"/>
  <c r="E58" i="7"/>
  <c r="T58" i="7" s="1"/>
  <c r="P58" i="7"/>
  <c r="Q58" i="7"/>
  <c r="R58" i="7"/>
  <c r="S58" i="7"/>
  <c r="E59" i="7"/>
  <c r="T59" i="7" s="1"/>
  <c r="P59" i="7"/>
  <c r="Q59" i="7"/>
  <c r="R59" i="7"/>
  <c r="S59" i="7"/>
  <c r="U59" i="7"/>
  <c r="E60" i="7"/>
  <c r="T60" i="7" s="1"/>
  <c r="P60" i="7"/>
  <c r="Q60" i="7"/>
  <c r="R60" i="7"/>
  <c r="S60" i="7"/>
  <c r="U60" i="7"/>
  <c r="B62" i="7"/>
  <c r="C62" i="7"/>
  <c r="D62" i="7"/>
  <c r="E62" i="7"/>
  <c r="T62" i="7" s="1"/>
  <c r="F62" i="7"/>
  <c r="G62" i="7"/>
  <c r="H62" i="7"/>
  <c r="I62" i="7"/>
  <c r="J62" i="7"/>
  <c r="K62" i="7"/>
  <c r="L62" i="7"/>
  <c r="M62" i="7"/>
  <c r="N62" i="7"/>
  <c r="O62" i="7"/>
  <c r="R62" i="7"/>
  <c r="S62" i="7"/>
  <c r="V62" i="7"/>
  <c r="W62" i="7"/>
  <c r="E63" i="7"/>
  <c r="T63" i="7" s="1"/>
  <c r="P63" i="7"/>
  <c r="P62" i="7" s="1"/>
  <c r="Q63" i="7"/>
  <c r="Q62" i="7" s="1"/>
  <c r="R63" i="7"/>
  <c r="S63" i="7"/>
  <c r="E64" i="7"/>
  <c r="P64" i="7"/>
  <c r="Q64" i="7"/>
  <c r="R64" i="7"/>
  <c r="S64" i="7"/>
  <c r="T64" i="7"/>
  <c r="U64" i="7"/>
  <c r="E65" i="10" l="1"/>
  <c r="T61" i="10"/>
  <c r="U61" i="10"/>
  <c r="U61" i="9"/>
  <c r="T61" i="9"/>
  <c r="E65" i="9"/>
  <c r="M65" i="8"/>
  <c r="S65" i="8" s="1"/>
  <c r="S61" i="8"/>
  <c r="T44" i="8"/>
  <c r="U44" i="8"/>
  <c r="E43" i="8"/>
  <c r="T28" i="8"/>
  <c r="U28" i="8"/>
  <c r="L65" i="8"/>
  <c r="R65" i="8" s="1"/>
  <c r="R61" i="8"/>
  <c r="P61" i="8"/>
  <c r="P65" i="8" s="1"/>
  <c r="E8" i="8"/>
  <c r="Q65" i="7"/>
  <c r="T9" i="7"/>
  <c r="U9" i="7"/>
  <c r="W61" i="7"/>
  <c r="W65" i="7" s="1"/>
  <c r="O61" i="7"/>
  <c r="O65" i="7" s="1"/>
  <c r="T44" i="7"/>
  <c r="E43" i="7"/>
  <c r="U44" i="7"/>
  <c r="N61" i="7"/>
  <c r="N65" i="7" s="1"/>
  <c r="M61" i="7"/>
  <c r="S8" i="7"/>
  <c r="U56" i="7"/>
  <c r="T56" i="7"/>
  <c r="P43" i="7"/>
  <c r="P61" i="7" s="1"/>
  <c r="P65" i="7" s="1"/>
  <c r="L61" i="7"/>
  <c r="R8" i="7"/>
  <c r="K61" i="7"/>
  <c r="K65" i="7" s="1"/>
  <c r="J61" i="7"/>
  <c r="J65" i="7" s="1"/>
  <c r="I61" i="7"/>
  <c r="I65" i="7" s="1"/>
  <c r="H61" i="7"/>
  <c r="H65" i="7" s="1"/>
  <c r="G61" i="7"/>
  <c r="G65" i="7" s="1"/>
  <c r="F61" i="7"/>
  <c r="F65" i="7" s="1"/>
  <c r="U62" i="7"/>
  <c r="U18" i="7"/>
  <c r="E28" i="7"/>
  <c r="S9" i="7"/>
  <c r="U51" i="7"/>
  <c r="U26" i="7"/>
  <c r="U54" i="7"/>
  <c r="U30" i="7"/>
  <c r="U58" i="7"/>
  <c r="U33" i="7"/>
  <c r="U10" i="7"/>
  <c r="U63" i="7"/>
  <c r="U36" i="7"/>
  <c r="U13" i="7"/>
  <c r="T10" i="7"/>
  <c r="U39" i="7"/>
  <c r="U16" i="7"/>
  <c r="B9" i="6"/>
  <c r="B8" i="6" s="1"/>
  <c r="B61" i="6" s="1"/>
  <c r="B65" i="6" s="1"/>
  <c r="C9" i="6"/>
  <c r="C8" i="6" s="1"/>
  <c r="D9" i="6"/>
  <c r="D8" i="6" s="1"/>
  <c r="F9" i="6"/>
  <c r="F8" i="6" s="1"/>
  <c r="G9" i="6"/>
  <c r="G8" i="6" s="1"/>
  <c r="H9" i="6"/>
  <c r="H8" i="6" s="1"/>
  <c r="I9" i="6"/>
  <c r="I8" i="6" s="1"/>
  <c r="J9" i="6"/>
  <c r="J8" i="6" s="1"/>
  <c r="K9" i="6"/>
  <c r="K8" i="6" s="1"/>
  <c r="L9" i="6"/>
  <c r="L8" i="6" s="1"/>
  <c r="M9" i="6"/>
  <c r="M8" i="6" s="1"/>
  <c r="N9" i="6"/>
  <c r="N8" i="6" s="1"/>
  <c r="O9" i="6"/>
  <c r="O8" i="6" s="1"/>
  <c r="O61" i="6" s="1"/>
  <c r="O65" i="6" s="1"/>
  <c r="R9" i="6"/>
  <c r="S9" i="6"/>
  <c r="V9" i="6"/>
  <c r="V8" i="6" s="1"/>
  <c r="V61" i="6" s="1"/>
  <c r="V65" i="6" s="1"/>
  <c r="W9" i="6"/>
  <c r="W8" i="6" s="1"/>
  <c r="W61" i="6" s="1"/>
  <c r="W65" i="6" s="1"/>
  <c r="E10" i="6"/>
  <c r="E9" i="6" s="1"/>
  <c r="P10" i="6"/>
  <c r="Q10" i="6"/>
  <c r="R10" i="6"/>
  <c r="S10" i="6"/>
  <c r="E11" i="6"/>
  <c r="P11" i="6"/>
  <c r="Q11" i="6"/>
  <c r="R11" i="6"/>
  <c r="S11" i="6"/>
  <c r="T11" i="6"/>
  <c r="U11" i="6"/>
  <c r="E12" i="6"/>
  <c r="P12" i="6"/>
  <c r="Q12" i="6"/>
  <c r="Q9" i="6" s="1"/>
  <c r="R12" i="6"/>
  <c r="S12" i="6"/>
  <c r="T12" i="6"/>
  <c r="U12" i="6"/>
  <c r="E13" i="6"/>
  <c r="T13" i="6" s="1"/>
  <c r="P13" i="6"/>
  <c r="P9" i="6" s="1"/>
  <c r="P8" i="6" s="1"/>
  <c r="Q13" i="6"/>
  <c r="R13" i="6"/>
  <c r="S13" i="6"/>
  <c r="E14" i="6"/>
  <c r="T14" i="6" s="1"/>
  <c r="P14" i="6"/>
  <c r="Q14" i="6"/>
  <c r="R14" i="6"/>
  <c r="S14" i="6"/>
  <c r="U14" i="6"/>
  <c r="E15" i="6"/>
  <c r="P15" i="6"/>
  <c r="Q15" i="6"/>
  <c r="R15" i="6"/>
  <c r="S15" i="6"/>
  <c r="T15" i="6"/>
  <c r="U15" i="6"/>
  <c r="E16" i="6"/>
  <c r="U16" i="6" s="1"/>
  <c r="P16" i="6"/>
  <c r="Q16" i="6"/>
  <c r="R16" i="6"/>
  <c r="S16" i="6"/>
  <c r="E17" i="6"/>
  <c r="P17" i="6"/>
  <c r="Q17" i="6"/>
  <c r="R17" i="6"/>
  <c r="S17" i="6"/>
  <c r="T17" i="6"/>
  <c r="U17" i="6"/>
  <c r="E18" i="6"/>
  <c r="P18" i="6"/>
  <c r="Q18" i="6"/>
  <c r="R18" i="6"/>
  <c r="S18" i="6"/>
  <c r="T18" i="6"/>
  <c r="U18" i="6"/>
  <c r="E19" i="6"/>
  <c r="U19" i="6" s="1"/>
  <c r="P19" i="6"/>
  <c r="Q19" i="6"/>
  <c r="R19" i="6"/>
  <c r="S19" i="6"/>
  <c r="E20" i="6"/>
  <c r="P20" i="6"/>
  <c r="T20" i="6" s="1"/>
  <c r="Q20" i="6"/>
  <c r="U20" i="6" s="1"/>
  <c r="R20" i="6"/>
  <c r="S20" i="6"/>
  <c r="E21" i="6"/>
  <c r="P21" i="6"/>
  <c r="Q21" i="6"/>
  <c r="R21" i="6"/>
  <c r="S21" i="6"/>
  <c r="T21" i="6"/>
  <c r="U21" i="6"/>
  <c r="E22" i="6"/>
  <c r="T22" i="6" s="1"/>
  <c r="P22" i="6"/>
  <c r="Q22" i="6"/>
  <c r="R22" i="6"/>
  <c r="S22" i="6"/>
  <c r="E23" i="6"/>
  <c r="P23" i="6"/>
  <c r="Q23" i="6"/>
  <c r="U23" i="6" s="1"/>
  <c r="R23" i="6"/>
  <c r="S23" i="6"/>
  <c r="T23" i="6"/>
  <c r="E24" i="6"/>
  <c r="P24" i="6"/>
  <c r="Q24" i="6"/>
  <c r="R24" i="6"/>
  <c r="S24" i="6"/>
  <c r="T24" i="6"/>
  <c r="U24" i="6"/>
  <c r="E25" i="6"/>
  <c r="U25" i="6" s="1"/>
  <c r="P25" i="6"/>
  <c r="Q25" i="6"/>
  <c r="R25" i="6"/>
  <c r="S25" i="6"/>
  <c r="T25" i="6"/>
  <c r="E26" i="6"/>
  <c r="P26" i="6"/>
  <c r="Q26" i="6"/>
  <c r="R26" i="6"/>
  <c r="S26" i="6"/>
  <c r="T26" i="6"/>
  <c r="U26" i="6"/>
  <c r="E27" i="6"/>
  <c r="P27" i="6"/>
  <c r="Q27" i="6"/>
  <c r="R27" i="6"/>
  <c r="S27" i="6"/>
  <c r="T27" i="6"/>
  <c r="U27" i="6"/>
  <c r="B28" i="6"/>
  <c r="C28" i="6"/>
  <c r="D28" i="6"/>
  <c r="F28" i="6"/>
  <c r="G28" i="6"/>
  <c r="H28" i="6"/>
  <c r="I28" i="6"/>
  <c r="J28" i="6"/>
  <c r="K28" i="6"/>
  <c r="L28" i="6"/>
  <c r="M28" i="6"/>
  <c r="N28" i="6"/>
  <c r="R28" i="6" s="1"/>
  <c r="O28" i="6"/>
  <c r="S28" i="6" s="1"/>
  <c r="V28" i="6"/>
  <c r="W28" i="6"/>
  <c r="E29" i="6"/>
  <c r="P29" i="6"/>
  <c r="P28" i="6" s="1"/>
  <c r="Q29" i="6"/>
  <c r="Q28" i="6" s="1"/>
  <c r="R29" i="6"/>
  <c r="S29" i="6"/>
  <c r="T29" i="6"/>
  <c r="U29" i="6"/>
  <c r="E30" i="6"/>
  <c r="P30" i="6"/>
  <c r="Q30" i="6"/>
  <c r="R30" i="6"/>
  <c r="S30" i="6"/>
  <c r="T30" i="6"/>
  <c r="U30" i="6"/>
  <c r="E31" i="6"/>
  <c r="P31" i="6"/>
  <c r="Q31" i="6"/>
  <c r="R31" i="6"/>
  <c r="S31" i="6"/>
  <c r="T31" i="6"/>
  <c r="U31" i="6"/>
  <c r="E32" i="6"/>
  <c r="P32" i="6"/>
  <c r="Q32" i="6"/>
  <c r="R32" i="6"/>
  <c r="S32" i="6"/>
  <c r="T32" i="6"/>
  <c r="U32" i="6"/>
  <c r="E33" i="6"/>
  <c r="T33" i="6" s="1"/>
  <c r="P33" i="6"/>
  <c r="Q33" i="6"/>
  <c r="R33" i="6"/>
  <c r="S33" i="6"/>
  <c r="E34" i="6"/>
  <c r="T34" i="6" s="1"/>
  <c r="P34" i="6"/>
  <c r="Q34" i="6"/>
  <c r="R34" i="6"/>
  <c r="S34" i="6"/>
  <c r="U34" i="6"/>
  <c r="E35" i="6"/>
  <c r="P35" i="6"/>
  <c r="Q35" i="6"/>
  <c r="R35" i="6"/>
  <c r="S35" i="6"/>
  <c r="T35" i="6"/>
  <c r="U35" i="6"/>
  <c r="E36" i="6"/>
  <c r="T36" i="6" s="1"/>
  <c r="P36" i="6"/>
  <c r="Q36" i="6"/>
  <c r="R36" i="6"/>
  <c r="S36" i="6"/>
  <c r="E37" i="6"/>
  <c r="P37" i="6"/>
  <c r="T37" i="6" s="1"/>
  <c r="Q37" i="6"/>
  <c r="R37" i="6"/>
  <c r="S37" i="6"/>
  <c r="U37" i="6"/>
  <c r="E38" i="6"/>
  <c r="P38" i="6"/>
  <c r="Q38" i="6"/>
  <c r="R38" i="6"/>
  <c r="S38" i="6"/>
  <c r="T38" i="6"/>
  <c r="U38" i="6"/>
  <c r="E39" i="6"/>
  <c r="U39" i="6" s="1"/>
  <c r="P39" i="6"/>
  <c r="Q39" i="6"/>
  <c r="R39" i="6"/>
  <c r="S39" i="6"/>
  <c r="E40" i="6"/>
  <c r="P40" i="6"/>
  <c r="Q40" i="6"/>
  <c r="R40" i="6"/>
  <c r="S40" i="6"/>
  <c r="T40" i="6"/>
  <c r="U40" i="6"/>
  <c r="E41" i="6"/>
  <c r="P41" i="6"/>
  <c r="Q41" i="6"/>
  <c r="R41" i="6"/>
  <c r="S41" i="6"/>
  <c r="T41" i="6"/>
  <c r="U41" i="6"/>
  <c r="E42" i="6"/>
  <c r="U42" i="6" s="1"/>
  <c r="P42" i="6"/>
  <c r="Q42" i="6"/>
  <c r="R42" i="6"/>
  <c r="S42" i="6"/>
  <c r="B44" i="6"/>
  <c r="B43" i="6" s="1"/>
  <c r="C44" i="6"/>
  <c r="C43" i="6" s="1"/>
  <c r="D44" i="6"/>
  <c r="D43" i="6" s="1"/>
  <c r="F44" i="6"/>
  <c r="F43" i="6" s="1"/>
  <c r="G44" i="6"/>
  <c r="G43" i="6" s="1"/>
  <c r="H44" i="6"/>
  <c r="H43" i="6" s="1"/>
  <c r="I44" i="6"/>
  <c r="I43" i="6" s="1"/>
  <c r="J44" i="6"/>
  <c r="J43" i="6" s="1"/>
  <c r="K44" i="6"/>
  <c r="K43" i="6" s="1"/>
  <c r="L44" i="6"/>
  <c r="L43" i="6" s="1"/>
  <c r="R43" i="6" s="1"/>
  <c r="M44" i="6"/>
  <c r="M43" i="6" s="1"/>
  <c r="S43" i="6" s="1"/>
  <c r="N44" i="6"/>
  <c r="N43" i="6" s="1"/>
  <c r="O44" i="6"/>
  <c r="O43" i="6" s="1"/>
  <c r="R44" i="6"/>
  <c r="S44" i="6"/>
  <c r="V44" i="6"/>
  <c r="V43" i="6" s="1"/>
  <c r="W44" i="6"/>
  <c r="W43" i="6" s="1"/>
  <c r="E45" i="6"/>
  <c r="P45" i="6"/>
  <c r="T45" i="6" s="1"/>
  <c r="Q45" i="6"/>
  <c r="U45" i="6" s="1"/>
  <c r="R45" i="6"/>
  <c r="S45" i="6"/>
  <c r="E46" i="6"/>
  <c r="P46" i="6"/>
  <c r="Q46" i="6"/>
  <c r="R46" i="6"/>
  <c r="S46" i="6"/>
  <c r="T46" i="6"/>
  <c r="U46" i="6"/>
  <c r="E47" i="6"/>
  <c r="T47" i="6" s="1"/>
  <c r="P47" i="6"/>
  <c r="P44" i="6" s="1"/>
  <c r="P43" i="6" s="1"/>
  <c r="Q47" i="6"/>
  <c r="Q44" i="6" s="1"/>
  <c r="Q43" i="6" s="1"/>
  <c r="R47" i="6"/>
  <c r="S47" i="6"/>
  <c r="E48" i="6"/>
  <c r="P48" i="6"/>
  <c r="Q48" i="6"/>
  <c r="R48" i="6"/>
  <c r="S48" i="6"/>
  <c r="T48" i="6"/>
  <c r="U48" i="6"/>
  <c r="E49" i="6"/>
  <c r="P49" i="6"/>
  <c r="Q49" i="6"/>
  <c r="R49" i="6"/>
  <c r="S49" i="6"/>
  <c r="T49" i="6"/>
  <c r="U49" i="6"/>
  <c r="E50" i="6"/>
  <c r="U50" i="6" s="1"/>
  <c r="P50" i="6"/>
  <c r="Q50" i="6"/>
  <c r="R50" i="6"/>
  <c r="S50" i="6"/>
  <c r="T50" i="6"/>
  <c r="E51" i="6"/>
  <c r="P51" i="6"/>
  <c r="Q51" i="6"/>
  <c r="R51" i="6"/>
  <c r="S51" i="6"/>
  <c r="T51" i="6"/>
  <c r="U51" i="6"/>
  <c r="E52" i="6"/>
  <c r="P52" i="6"/>
  <c r="Q52" i="6"/>
  <c r="R52" i="6"/>
  <c r="S52" i="6"/>
  <c r="T52" i="6"/>
  <c r="U52" i="6"/>
  <c r="E53" i="6"/>
  <c r="P53" i="6"/>
  <c r="Q53" i="6"/>
  <c r="R53" i="6"/>
  <c r="S53" i="6"/>
  <c r="T53" i="6"/>
  <c r="U53" i="6"/>
  <c r="E54" i="6"/>
  <c r="P54" i="6"/>
  <c r="Q54" i="6"/>
  <c r="R54" i="6"/>
  <c r="S54" i="6"/>
  <c r="T54" i="6"/>
  <c r="U54" i="6"/>
  <c r="E55" i="6"/>
  <c r="P55" i="6"/>
  <c r="Q55" i="6"/>
  <c r="R55" i="6"/>
  <c r="S55" i="6"/>
  <c r="T55" i="6"/>
  <c r="U55" i="6"/>
  <c r="B56" i="6"/>
  <c r="C56" i="6"/>
  <c r="D56" i="6"/>
  <c r="F56" i="6"/>
  <c r="G56" i="6"/>
  <c r="H56" i="6"/>
  <c r="I56" i="6"/>
  <c r="J56" i="6"/>
  <c r="K56" i="6"/>
  <c r="L56" i="6"/>
  <c r="M56" i="6"/>
  <c r="N56" i="6"/>
  <c r="O56" i="6"/>
  <c r="R56" i="6"/>
  <c r="S56" i="6"/>
  <c r="V56" i="6"/>
  <c r="W56" i="6"/>
  <c r="E57" i="6"/>
  <c r="P57" i="6"/>
  <c r="P56" i="6" s="1"/>
  <c r="Q57" i="6"/>
  <c r="Q56" i="6" s="1"/>
  <c r="R57" i="6"/>
  <c r="S57" i="6"/>
  <c r="T57" i="6"/>
  <c r="U57" i="6"/>
  <c r="E58" i="6"/>
  <c r="T58" i="6" s="1"/>
  <c r="P58" i="6"/>
  <c r="Q58" i="6"/>
  <c r="R58" i="6"/>
  <c r="S58" i="6"/>
  <c r="E59" i="6"/>
  <c r="T59" i="6" s="1"/>
  <c r="P59" i="6"/>
  <c r="Q59" i="6"/>
  <c r="R59" i="6"/>
  <c r="S59" i="6"/>
  <c r="U59" i="6"/>
  <c r="E60" i="6"/>
  <c r="P60" i="6"/>
  <c r="Q60" i="6"/>
  <c r="R60" i="6"/>
  <c r="S60" i="6"/>
  <c r="T60" i="6"/>
  <c r="U60" i="6"/>
  <c r="B62" i="6"/>
  <c r="C62" i="6"/>
  <c r="D62" i="6"/>
  <c r="F62" i="6"/>
  <c r="G62" i="6"/>
  <c r="H62" i="6"/>
  <c r="I62" i="6"/>
  <c r="J62" i="6"/>
  <c r="K62" i="6"/>
  <c r="L62" i="6"/>
  <c r="M62" i="6"/>
  <c r="N62" i="6"/>
  <c r="O62" i="6"/>
  <c r="Q62" i="6"/>
  <c r="R62" i="6"/>
  <c r="S62" i="6"/>
  <c r="V62" i="6"/>
  <c r="W62" i="6"/>
  <c r="E63" i="6"/>
  <c r="E62" i="6" s="1"/>
  <c r="P63" i="6"/>
  <c r="P62" i="6" s="1"/>
  <c r="Q63" i="6"/>
  <c r="R63" i="6"/>
  <c r="S63" i="6"/>
  <c r="E64" i="6"/>
  <c r="P64" i="6"/>
  <c r="Q64" i="6"/>
  <c r="R64" i="6"/>
  <c r="S64" i="6"/>
  <c r="T64" i="6"/>
  <c r="U64" i="6"/>
  <c r="T65" i="10" l="1"/>
  <c r="U65" i="10"/>
  <c r="U65" i="9"/>
  <c r="T65" i="9"/>
  <c r="E61" i="8"/>
  <c r="T8" i="8"/>
  <c r="U8" i="8"/>
  <c r="T43" i="8"/>
  <c r="U43" i="8"/>
  <c r="U28" i="7"/>
  <c r="T28" i="7"/>
  <c r="L65" i="7"/>
  <c r="R65" i="7" s="1"/>
  <c r="R61" i="7"/>
  <c r="M65" i="7"/>
  <c r="S65" i="7" s="1"/>
  <c r="S61" i="7"/>
  <c r="T43" i="7"/>
  <c r="U43" i="7"/>
  <c r="E8" i="7"/>
  <c r="E8" i="6"/>
  <c r="T9" i="6"/>
  <c r="U9" i="6"/>
  <c r="P61" i="6"/>
  <c r="P65" i="6" s="1"/>
  <c r="K61" i="6"/>
  <c r="K65" i="6" s="1"/>
  <c r="Q8" i="6"/>
  <c r="Q61" i="6" s="1"/>
  <c r="Q65" i="6" s="1"/>
  <c r="D61" i="6"/>
  <c r="D65" i="6" s="1"/>
  <c r="N61" i="6"/>
  <c r="N65" i="6" s="1"/>
  <c r="M61" i="6"/>
  <c r="S8" i="6"/>
  <c r="L61" i="6"/>
  <c r="R8" i="6"/>
  <c r="J61" i="6"/>
  <c r="J65" i="6" s="1"/>
  <c r="T62" i="6"/>
  <c r="U62" i="6"/>
  <c r="I61" i="6"/>
  <c r="I65" i="6" s="1"/>
  <c r="H61" i="6"/>
  <c r="H65" i="6" s="1"/>
  <c r="G61" i="6"/>
  <c r="G65" i="6" s="1"/>
  <c r="F61" i="6"/>
  <c r="F65" i="6" s="1"/>
  <c r="C61" i="6"/>
  <c r="C65" i="6" s="1"/>
  <c r="E56" i="6"/>
  <c r="E28" i="6"/>
  <c r="U33" i="6"/>
  <c r="U63" i="6"/>
  <c r="T63" i="6"/>
  <c r="T39" i="6"/>
  <c r="T16" i="6"/>
  <c r="U47" i="6"/>
  <c r="T42" i="6"/>
  <c r="U22" i="6"/>
  <c r="T19" i="6"/>
  <c r="E44" i="6"/>
  <c r="U58" i="6"/>
  <c r="U10" i="6"/>
  <c r="U36" i="6"/>
  <c r="U13" i="6"/>
  <c r="T10" i="6"/>
  <c r="J8" i="5"/>
  <c r="J61" i="5" s="1"/>
  <c r="J65" i="5" s="1"/>
  <c r="B9" i="5"/>
  <c r="B8" i="5" s="1"/>
  <c r="C9" i="5"/>
  <c r="C8" i="5" s="1"/>
  <c r="C61" i="5" s="1"/>
  <c r="C65" i="5" s="1"/>
  <c r="D9" i="5"/>
  <c r="D8" i="5" s="1"/>
  <c r="D61" i="5" s="1"/>
  <c r="D65" i="5" s="1"/>
  <c r="F9" i="5"/>
  <c r="F8" i="5" s="1"/>
  <c r="F61" i="5" s="1"/>
  <c r="F65" i="5" s="1"/>
  <c r="G9" i="5"/>
  <c r="G8" i="5" s="1"/>
  <c r="G61" i="5" s="1"/>
  <c r="G65" i="5" s="1"/>
  <c r="H9" i="5"/>
  <c r="H8" i="5" s="1"/>
  <c r="H61" i="5" s="1"/>
  <c r="H65" i="5" s="1"/>
  <c r="I9" i="5"/>
  <c r="I8" i="5" s="1"/>
  <c r="I61" i="5" s="1"/>
  <c r="I65" i="5" s="1"/>
  <c r="J9" i="5"/>
  <c r="K9" i="5"/>
  <c r="K8" i="5" s="1"/>
  <c r="K61" i="5" s="1"/>
  <c r="K65" i="5" s="1"/>
  <c r="L9" i="5"/>
  <c r="L8" i="5" s="1"/>
  <c r="M9" i="5"/>
  <c r="M8" i="5" s="1"/>
  <c r="N9" i="5"/>
  <c r="N8" i="5" s="1"/>
  <c r="N61" i="5" s="1"/>
  <c r="N65" i="5" s="1"/>
  <c r="O9" i="5"/>
  <c r="O8" i="5" s="1"/>
  <c r="O61" i="5" s="1"/>
  <c r="O65" i="5" s="1"/>
  <c r="R9" i="5"/>
  <c r="S9" i="5"/>
  <c r="V9" i="5"/>
  <c r="V8" i="5" s="1"/>
  <c r="V61" i="5" s="1"/>
  <c r="V65" i="5" s="1"/>
  <c r="W9" i="5"/>
  <c r="W8" i="5" s="1"/>
  <c r="W61" i="5" s="1"/>
  <c r="W65" i="5" s="1"/>
  <c r="E10" i="5"/>
  <c r="E9" i="5" s="1"/>
  <c r="P10" i="5"/>
  <c r="Q10" i="5"/>
  <c r="U10" i="5" s="1"/>
  <c r="R10" i="5"/>
  <c r="S10" i="5"/>
  <c r="T10" i="5"/>
  <c r="E11" i="5"/>
  <c r="P11" i="5"/>
  <c r="Q11" i="5"/>
  <c r="R11" i="5"/>
  <c r="S11" i="5"/>
  <c r="T11" i="5"/>
  <c r="U11" i="5"/>
  <c r="E12" i="5"/>
  <c r="P12" i="5"/>
  <c r="Q12" i="5"/>
  <c r="Q9" i="5" s="1"/>
  <c r="R12" i="5"/>
  <c r="S12" i="5"/>
  <c r="T12" i="5"/>
  <c r="U12" i="5"/>
  <c r="E13" i="5"/>
  <c r="T13" i="5" s="1"/>
  <c r="P13" i="5"/>
  <c r="Q13" i="5"/>
  <c r="R13" i="5"/>
  <c r="S13" i="5"/>
  <c r="E14" i="5"/>
  <c r="P14" i="5"/>
  <c r="Q14" i="5"/>
  <c r="R14" i="5"/>
  <c r="S14" i="5"/>
  <c r="T14" i="5"/>
  <c r="U14" i="5"/>
  <c r="E15" i="5"/>
  <c r="T15" i="5" s="1"/>
  <c r="P15" i="5"/>
  <c r="P9" i="5" s="1"/>
  <c r="Q15" i="5"/>
  <c r="R15" i="5"/>
  <c r="S15" i="5"/>
  <c r="U15" i="5"/>
  <c r="E16" i="5"/>
  <c r="T16" i="5" s="1"/>
  <c r="P16" i="5"/>
  <c r="Q16" i="5"/>
  <c r="R16" i="5"/>
  <c r="S16" i="5"/>
  <c r="E17" i="5"/>
  <c r="P17" i="5"/>
  <c r="Q17" i="5"/>
  <c r="R17" i="5"/>
  <c r="S17" i="5"/>
  <c r="T17" i="5"/>
  <c r="U17" i="5"/>
  <c r="E18" i="5"/>
  <c r="P18" i="5"/>
  <c r="Q18" i="5"/>
  <c r="R18" i="5"/>
  <c r="S18" i="5"/>
  <c r="T18" i="5"/>
  <c r="U18" i="5"/>
  <c r="E19" i="5"/>
  <c r="T19" i="5" s="1"/>
  <c r="P19" i="5"/>
  <c r="Q19" i="5"/>
  <c r="R19" i="5"/>
  <c r="S19" i="5"/>
  <c r="E20" i="5"/>
  <c r="P20" i="5"/>
  <c r="Q20" i="5"/>
  <c r="R20" i="5"/>
  <c r="S20" i="5"/>
  <c r="T20" i="5"/>
  <c r="U20" i="5"/>
  <c r="E21" i="5"/>
  <c r="P21" i="5"/>
  <c r="Q21" i="5"/>
  <c r="R21" i="5"/>
  <c r="S21" i="5"/>
  <c r="T21" i="5"/>
  <c r="U21" i="5"/>
  <c r="E22" i="5"/>
  <c r="U22" i="5" s="1"/>
  <c r="P22" i="5"/>
  <c r="Q22" i="5"/>
  <c r="R22" i="5"/>
  <c r="S22" i="5"/>
  <c r="E23" i="5"/>
  <c r="P23" i="5"/>
  <c r="Q23" i="5"/>
  <c r="R23" i="5"/>
  <c r="S23" i="5"/>
  <c r="T23" i="5"/>
  <c r="U23" i="5"/>
  <c r="E24" i="5"/>
  <c r="P24" i="5"/>
  <c r="Q24" i="5"/>
  <c r="R24" i="5"/>
  <c r="S24" i="5"/>
  <c r="T24" i="5"/>
  <c r="U24" i="5"/>
  <c r="E25" i="5"/>
  <c r="T25" i="5" s="1"/>
  <c r="P25" i="5"/>
  <c r="Q25" i="5"/>
  <c r="R25" i="5"/>
  <c r="S25" i="5"/>
  <c r="E26" i="5"/>
  <c r="P26" i="5"/>
  <c r="Q26" i="5"/>
  <c r="R26" i="5"/>
  <c r="S26" i="5"/>
  <c r="T26" i="5"/>
  <c r="U26" i="5"/>
  <c r="E27" i="5"/>
  <c r="P27" i="5"/>
  <c r="Q27" i="5"/>
  <c r="R27" i="5"/>
  <c r="S27" i="5"/>
  <c r="T27" i="5"/>
  <c r="U27" i="5"/>
  <c r="B28" i="5"/>
  <c r="C28" i="5"/>
  <c r="D28" i="5"/>
  <c r="F28" i="5"/>
  <c r="G28" i="5"/>
  <c r="H28" i="5"/>
  <c r="I28" i="5"/>
  <c r="J28" i="5"/>
  <c r="K28" i="5"/>
  <c r="L28" i="5"/>
  <c r="M28" i="5"/>
  <c r="N28" i="5"/>
  <c r="O28" i="5"/>
  <c r="R28" i="5"/>
  <c r="S28" i="5"/>
  <c r="V28" i="5"/>
  <c r="W28" i="5"/>
  <c r="E29" i="5"/>
  <c r="U29" i="5" s="1"/>
  <c r="P29" i="5"/>
  <c r="P28" i="5" s="1"/>
  <c r="Q29" i="5"/>
  <c r="Q28" i="5" s="1"/>
  <c r="R29" i="5"/>
  <c r="S29" i="5"/>
  <c r="T29" i="5"/>
  <c r="E30" i="5"/>
  <c r="P30" i="5"/>
  <c r="Q30" i="5"/>
  <c r="R30" i="5"/>
  <c r="S30" i="5"/>
  <c r="T30" i="5"/>
  <c r="U30" i="5"/>
  <c r="E31" i="5"/>
  <c r="P31" i="5"/>
  <c r="Q31" i="5"/>
  <c r="R31" i="5"/>
  <c r="S31" i="5"/>
  <c r="T31" i="5"/>
  <c r="U31" i="5"/>
  <c r="E32" i="5"/>
  <c r="P32" i="5"/>
  <c r="Q32" i="5"/>
  <c r="R32" i="5"/>
  <c r="S32" i="5"/>
  <c r="T32" i="5"/>
  <c r="U32" i="5"/>
  <c r="E33" i="5"/>
  <c r="P33" i="5"/>
  <c r="T33" i="5" s="1"/>
  <c r="Q33" i="5"/>
  <c r="U33" i="5" s="1"/>
  <c r="R33" i="5"/>
  <c r="S33" i="5"/>
  <c r="E34" i="5"/>
  <c r="P34" i="5"/>
  <c r="Q34" i="5"/>
  <c r="R34" i="5"/>
  <c r="S34" i="5"/>
  <c r="T34" i="5"/>
  <c r="U34" i="5"/>
  <c r="E35" i="5"/>
  <c r="P35" i="5"/>
  <c r="Q35" i="5"/>
  <c r="R35" i="5"/>
  <c r="S35" i="5"/>
  <c r="T35" i="5"/>
  <c r="U35" i="5"/>
  <c r="E36" i="5"/>
  <c r="T36" i="5" s="1"/>
  <c r="P36" i="5"/>
  <c r="Q36" i="5"/>
  <c r="R36" i="5"/>
  <c r="S36" i="5"/>
  <c r="E37" i="5"/>
  <c r="P37" i="5"/>
  <c r="Q37" i="5"/>
  <c r="R37" i="5"/>
  <c r="S37" i="5"/>
  <c r="T37" i="5"/>
  <c r="U37" i="5"/>
  <c r="E38" i="5"/>
  <c r="P38" i="5"/>
  <c r="Q38" i="5"/>
  <c r="R38" i="5"/>
  <c r="S38" i="5"/>
  <c r="T38" i="5"/>
  <c r="U38" i="5"/>
  <c r="E39" i="5"/>
  <c r="T39" i="5" s="1"/>
  <c r="P39" i="5"/>
  <c r="Q39" i="5"/>
  <c r="R39" i="5"/>
  <c r="S39" i="5"/>
  <c r="E40" i="5"/>
  <c r="P40" i="5"/>
  <c r="Q40" i="5"/>
  <c r="R40" i="5"/>
  <c r="S40" i="5"/>
  <c r="T40" i="5"/>
  <c r="U40" i="5"/>
  <c r="E41" i="5"/>
  <c r="P41" i="5"/>
  <c r="Q41" i="5"/>
  <c r="R41" i="5"/>
  <c r="S41" i="5"/>
  <c r="T41" i="5"/>
  <c r="U41" i="5"/>
  <c r="E42" i="5"/>
  <c r="T42" i="5" s="1"/>
  <c r="P42" i="5"/>
  <c r="Q42" i="5"/>
  <c r="R42" i="5"/>
  <c r="S42" i="5"/>
  <c r="J43" i="5"/>
  <c r="L43" i="5"/>
  <c r="R43" i="5"/>
  <c r="B44" i="5"/>
  <c r="B43" i="5" s="1"/>
  <c r="C44" i="5"/>
  <c r="C43" i="5" s="1"/>
  <c r="D44" i="5"/>
  <c r="F44" i="5"/>
  <c r="F43" i="5" s="1"/>
  <c r="G44" i="5"/>
  <c r="G43" i="5" s="1"/>
  <c r="H44" i="5"/>
  <c r="H43" i="5" s="1"/>
  <c r="I44" i="5"/>
  <c r="I43" i="5" s="1"/>
  <c r="J44" i="5"/>
  <c r="K44" i="5"/>
  <c r="K43" i="5" s="1"/>
  <c r="L44" i="5"/>
  <c r="M44" i="5"/>
  <c r="M43" i="5" s="1"/>
  <c r="S43" i="5" s="1"/>
  <c r="N44" i="5"/>
  <c r="N43" i="5" s="1"/>
  <c r="O44" i="5"/>
  <c r="O43" i="5" s="1"/>
  <c r="R44" i="5"/>
  <c r="S44" i="5"/>
  <c r="V44" i="5"/>
  <c r="V43" i="5" s="1"/>
  <c r="W44" i="5"/>
  <c r="W43" i="5" s="1"/>
  <c r="E45" i="5"/>
  <c r="P45" i="5"/>
  <c r="Q45" i="5"/>
  <c r="R45" i="5"/>
  <c r="S45" i="5"/>
  <c r="T45" i="5"/>
  <c r="U45" i="5"/>
  <c r="E46" i="5"/>
  <c r="E44" i="5" s="1"/>
  <c r="P46" i="5"/>
  <c r="Q46" i="5"/>
  <c r="R46" i="5"/>
  <c r="S46" i="5"/>
  <c r="T46" i="5"/>
  <c r="U46" i="5"/>
  <c r="E47" i="5"/>
  <c r="T47" i="5" s="1"/>
  <c r="P47" i="5"/>
  <c r="P44" i="5" s="1"/>
  <c r="Q47" i="5"/>
  <c r="Q44" i="5" s="1"/>
  <c r="R47" i="5"/>
  <c r="S47" i="5"/>
  <c r="E48" i="5"/>
  <c r="P48" i="5"/>
  <c r="Q48" i="5"/>
  <c r="R48" i="5"/>
  <c r="S48" i="5"/>
  <c r="T48" i="5"/>
  <c r="U48" i="5"/>
  <c r="E49" i="5"/>
  <c r="P49" i="5"/>
  <c r="Q49" i="5"/>
  <c r="R49" i="5"/>
  <c r="S49" i="5"/>
  <c r="T49" i="5"/>
  <c r="U49" i="5"/>
  <c r="E50" i="5"/>
  <c r="T50" i="5" s="1"/>
  <c r="P50" i="5"/>
  <c r="Q50" i="5"/>
  <c r="R50" i="5"/>
  <c r="S50" i="5"/>
  <c r="E51" i="5"/>
  <c r="P51" i="5"/>
  <c r="Q51" i="5"/>
  <c r="R51" i="5"/>
  <c r="S51" i="5"/>
  <c r="T51" i="5"/>
  <c r="U51" i="5"/>
  <c r="E52" i="5"/>
  <c r="P52" i="5"/>
  <c r="Q52" i="5"/>
  <c r="R52" i="5"/>
  <c r="S52" i="5"/>
  <c r="T52" i="5"/>
  <c r="U52" i="5"/>
  <c r="E53" i="5"/>
  <c r="U53" i="5" s="1"/>
  <c r="P53" i="5"/>
  <c r="Q53" i="5"/>
  <c r="R53" i="5"/>
  <c r="S53" i="5"/>
  <c r="T53" i="5"/>
  <c r="E54" i="5"/>
  <c r="P54" i="5"/>
  <c r="Q54" i="5"/>
  <c r="R54" i="5"/>
  <c r="S54" i="5"/>
  <c r="T54" i="5"/>
  <c r="U54" i="5"/>
  <c r="E55" i="5"/>
  <c r="P55" i="5"/>
  <c r="Q55" i="5"/>
  <c r="R55" i="5"/>
  <c r="S55" i="5"/>
  <c r="T55" i="5"/>
  <c r="U55" i="5"/>
  <c r="B56" i="5"/>
  <c r="C56" i="5"/>
  <c r="D56" i="5"/>
  <c r="D43" i="5" s="1"/>
  <c r="E56" i="5"/>
  <c r="F56" i="5"/>
  <c r="G56" i="5"/>
  <c r="H56" i="5"/>
  <c r="I56" i="5"/>
  <c r="J56" i="5"/>
  <c r="K56" i="5"/>
  <c r="L56" i="5"/>
  <c r="M56" i="5"/>
  <c r="N56" i="5"/>
  <c r="O56" i="5"/>
  <c r="R56" i="5"/>
  <c r="S56" i="5"/>
  <c r="V56" i="5"/>
  <c r="W56" i="5"/>
  <c r="E57" i="5"/>
  <c r="P57" i="5"/>
  <c r="P56" i="5" s="1"/>
  <c r="Q57" i="5"/>
  <c r="Q56" i="5" s="1"/>
  <c r="R57" i="5"/>
  <c r="S57" i="5"/>
  <c r="T57" i="5"/>
  <c r="U57" i="5"/>
  <c r="E58" i="5"/>
  <c r="P58" i="5"/>
  <c r="Q58" i="5"/>
  <c r="R58" i="5"/>
  <c r="S58" i="5"/>
  <c r="T58" i="5"/>
  <c r="U58" i="5"/>
  <c r="E59" i="5"/>
  <c r="P59" i="5"/>
  <c r="Q59" i="5"/>
  <c r="R59" i="5"/>
  <c r="S59" i="5"/>
  <c r="T59" i="5"/>
  <c r="U59" i="5"/>
  <c r="E60" i="5"/>
  <c r="P60" i="5"/>
  <c r="Q60" i="5"/>
  <c r="R60" i="5"/>
  <c r="S60" i="5"/>
  <c r="T60" i="5"/>
  <c r="U60" i="5"/>
  <c r="B62" i="5"/>
  <c r="C62" i="5"/>
  <c r="D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V62" i="5"/>
  <c r="W62" i="5"/>
  <c r="E63" i="5"/>
  <c r="E62" i="5" s="1"/>
  <c r="P63" i="5"/>
  <c r="Q63" i="5"/>
  <c r="R63" i="5"/>
  <c r="S63" i="5"/>
  <c r="E64" i="5"/>
  <c r="P64" i="5"/>
  <c r="Q64" i="5"/>
  <c r="R64" i="5"/>
  <c r="S64" i="5"/>
  <c r="T64" i="5"/>
  <c r="U64" i="5"/>
  <c r="T61" i="8" l="1"/>
  <c r="U61" i="8"/>
  <c r="E65" i="8"/>
  <c r="E61" i="7"/>
  <c r="T8" i="7"/>
  <c r="U8" i="7"/>
  <c r="U28" i="6"/>
  <c r="T28" i="6"/>
  <c r="T56" i="6"/>
  <c r="U56" i="6"/>
  <c r="U44" i="6"/>
  <c r="E43" i="6"/>
  <c r="T44" i="6"/>
  <c r="E61" i="6"/>
  <c r="U8" i="6"/>
  <c r="T8" i="6"/>
  <c r="L65" i="6"/>
  <c r="R65" i="6" s="1"/>
  <c r="R61" i="6"/>
  <c r="M65" i="6"/>
  <c r="S65" i="6" s="1"/>
  <c r="S61" i="6"/>
  <c r="U62" i="5"/>
  <c r="T62" i="5"/>
  <c r="T9" i="5"/>
  <c r="U9" i="5"/>
  <c r="Q8" i="5"/>
  <c r="P43" i="5"/>
  <c r="T56" i="5"/>
  <c r="B61" i="5"/>
  <c r="B65" i="5" s="1"/>
  <c r="M61" i="5"/>
  <c r="S8" i="5"/>
  <c r="Q43" i="5"/>
  <c r="L61" i="5"/>
  <c r="R8" i="5"/>
  <c r="P8" i="5"/>
  <c r="P61" i="5" s="1"/>
  <c r="P65" i="5" s="1"/>
  <c r="T44" i="5"/>
  <c r="U44" i="5"/>
  <c r="E43" i="5"/>
  <c r="E28" i="5"/>
  <c r="U56" i="5"/>
  <c r="U36" i="5"/>
  <c r="U63" i="5"/>
  <c r="U13" i="5"/>
  <c r="T63" i="5"/>
  <c r="U39" i="5"/>
  <c r="U16" i="5"/>
  <c r="U42" i="5"/>
  <c r="U19" i="5"/>
  <c r="U47" i="5"/>
  <c r="U25" i="5"/>
  <c r="T22" i="5"/>
  <c r="U50" i="5"/>
  <c r="B9" i="4"/>
  <c r="B8" i="4" s="1"/>
  <c r="C9" i="4"/>
  <c r="C8" i="4" s="1"/>
  <c r="C61" i="4" s="1"/>
  <c r="C65" i="4" s="1"/>
  <c r="D9" i="4"/>
  <c r="D8" i="4" s="1"/>
  <c r="F9" i="4"/>
  <c r="F8" i="4" s="1"/>
  <c r="F61" i="4" s="1"/>
  <c r="F65" i="4" s="1"/>
  <c r="G9" i="4"/>
  <c r="G8" i="4" s="1"/>
  <c r="H9" i="4"/>
  <c r="H8" i="4" s="1"/>
  <c r="H61" i="4" s="1"/>
  <c r="H65" i="4" s="1"/>
  <c r="I9" i="4"/>
  <c r="I8" i="4" s="1"/>
  <c r="I61" i="4" s="1"/>
  <c r="I65" i="4" s="1"/>
  <c r="J9" i="4"/>
  <c r="J8" i="4" s="1"/>
  <c r="J61" i="4" s="1"/>
  <c r="J65" i="4" s="1"/>
  <c r="K9" i="4"/>
  <c r="K8" i="4" s="1"/>
  <c r="K61" i="4" s="1"/>
  <c r="K65" i="4" s="1"/>
  <c r="L9" i="4"/>
  <c r="L8" i="4" s="1"/>
  <c r="M9" i="4"/>
  <c r="M8" i="4" s="1"/>
  <c r="N9" i="4"/>
  <c r="N8" i="4" s="1"/>
  <c r="N61" i="4" s="1"/>
  <c r="N65" i="4" s="1"/>
  <c r="O9" i="4"/>
  <c r="O8" i="4" s="1"/>
  <c r="O61" i="4" s="1"/>
  <c r="O65" i="4" s="1"/>
  <c r="R9" i="4"/>
  <c r="S9" i="4"/>
  <c r="V9" i="4"/>
  <c r="V8" i="4" s="1"/>
  <c r="W9" i="4"/>
  <c r="W8" i="4" s="1"/>
  <c r="W61" i="4" s="1"/>
  <c r="W65" i="4" s="1"/>
  <c r="E10" i="4"/>
  <c r="P10" i="4"/>
  <c r="Q10" i="4"/>
  <c r="R10" i="4"/>
  <c r="S10" i="4"/>
  <c r="T10" i="4"/>
  <c r="U10" i="4"/>
  <c r="E11" i="4"/>
  <c r="E9" i="4" s="1"/>
  <c r="P11" i="4"/>
  <c r="Q11" i="4"/>
  <c r="R11" i="4"/>
  <c r="S11" i="4"/>
  <c r="T11" i="4"/>
  <c r="U11" i="4"/>
  <c r="E12" i="4"/>
  <c r="P12" i="4"/>
  <c r="P9" i="4" s="1"/>
  <c r="Q12" i="4"/>
  <c r="Q9" i="4" s="1"/>
  <c r="R12" i="4"/>
  <c r="S12" i="4"/>
  <c r="T12" i="4"/>
  <c r="U12" i="4"/>
  <c r="E13" i="4"/>
  <c r="T13" i="4" s="1"/>
  <c r="P13" i="4"/>
  <c r="Q13" i="4"/>
  <c r="R13" i="4"/>
  <c r="S13" i="4"/>
  <c r="E14" i="4"/>
  <c r="P14" i="4"/>
  <c r="Q14" i="4"/>
  <c r="R14" i="4"/>
  <c r="S14" i="4"/>
  <c r="T14" i="4"/>
  <c r="U14" i="4"/>
  <c r="E15" i="4"/>
  <c r="P15" i="4"/>
  <c r="Q15" i="4"/>
  <c r="R15" i="4"/>
  <c r="S15" i="4"/>
  <c r="T15" i="4"/>
  <c r="U15" i="4"/>
  <c r="E16" i="4"/>
  <c r="T16" i="4" s="1"/>
  <c r="P16" i="4"/>
  <c r="Q16" i="4"/>
  <c r="R16" i="4"/>
  <c r="S16" i="4"/>
  <c r="E17" i="4"/>
  <c r="P17" i="4"/>
  <c r="Q17" i="4"/>
  <c r="R17" i="4"/>
  <c r="S17" i="4"/>
  <c r="T17" i="4"/>
  <c r="U17" i="4"/>
  <c r="E18" i="4"/>
  <c r="P18" i="4"/>
  <c r="Q18" i="4"/>
  <c r="R18" i="4"/>
  <c r="S18" i="4"/>
  <c r="T18" i="4"/>
  <c r="U18" i="4"/>
  <c r="E19" i="4"/>
  <c r="U19" i="4" s="1"/>
  <c r="P19" i="4"/>
  <c r="Q19" i="4"/>
  <c r="R19" i="4"/>
  <c r="S19" i="4"/>
  <c r="E20" i="4"/>
  <c r="P20" i="4"/>
  <c r="Q20" i="4"/>
  <c r="R20" i="4"/>
  <c r="S20" i="4"/>
  <c r="T20" i="4"/>
  <c r="U20" i="4"/>
  <c r="E21" i="4"/>
  <c r="P21" i="4"/>
  <c r="Q21" i="4"/>
  <c r="R21" i="4"/>
  <c r="S21" i="4"/>
  <c r="T21" i="4"/>
  <c r="U21" i="4"/>
  <c r="E22" i="4"/>
  <c r="T22" i="4" s="1"/>
  <c r="P22" i="4"/>
  <c r="Q22" i="4"/>
  <c r="R22" i="4"/>
  <c r="S22" i="4"/>
  <c r="E23" i="4"/>
  <c r="P23" i="4"/>
  <c r="Q23" i="4"/>
  <c r="R23" i="4"/>
  <c r="S23" i="4"/>
  <c r="T23" i="4"/>
  <c r="U23" i="4"/>
  <c r="E24" i="4"/>
  <c r="P24" i="4"/>
  <c r="Q24" i="4"/>
  <c r="R24" i="4"/>
  <c r="S24" i="4"/>
  <c r="T24" i="4"/>
  <c r="U24" i="4"/>
  <c r="E25" i="4"/>
  <c r="T25" i="4" s="1"/>
  <c r="P25" i="4"/>
  <c r="Q25" i="4"/>
  <c r="R25" i="4"/>
  <c r="S25" i="4"/>
  <c r="E26" i="4"/>
  <c r="P26" i="4"/>
  <c r="Q26" i="4"/>
  <c r="R26" i="4"/>
  <c r="S26" i="4"/>
  <c r="T26" i="4"/>
  <c r="U26" i="4"/>
  <c r="E27" i="4"/>
  <c r="P27" i="4"/>
  <c r="Q27" i="4"/>
  <c r="R27" i="4"/>
  <c r="S27" i="4"/>
  <c r="T27" i="4"/>
  <c r="U27" i="4"/>
  <c r="B28" i="4"/>
  <c r="C28" i="4"/>
  <c r="D28" i="4"/>
  <c r="F28" i="4"/>
  <c r="G28" i="4"/>
  <c r="H28" i="4"/>
  <c r="I28" i="4"/>
  <c r="J28" i="4"/>
  <c r="K28" i="4"/>
  <c r="L28" i="4"/>
  <c r="M28" i="4"/>
  <c r="N28" i="4"/>
  <c r="O28" i="4"/>
  <c r="R28" i="4"/>
  <c r="S28" i="4"/>
  <c r="V28" i="4"/>
  <c r="W28" i="4"/>
  <c r="E29" i="4"/>
  <c r="U29" i="4" s="1"/>
  <c r="P29" i="4"/>
  <c r="P28" i="4" s="1"/>
  <c r="Q29" i="4"/>
  <c r="Q28" i="4" s="1"/>
  <c r="R29" i="4"/>
  <c r="S29" i="4"/>
  <c r="T29" i="4"/>
  <c r="E30" i="4"/>
  <c r="P30" i="4"/>
  <c r="Q30" i="4"/>
  <c r="R30" i="4"/>
  <c r="S30" i="4"/>
  <c r="T30" i="4"/>
  <c r="U30" i="4"/>
  <c r="E31" i="4"/>
  <c r="P31" i="4"/>
  <c r="Q31" i="4"/>
  <c r="R31" i="4"/>
  <c r="S31" i="4"/>
  <c r="T31" i="4"/>
  <c r="U31" i="4"/>
  <c r="E32" i="4"/>
  <c r="P32" i="4"/>
  <c r="Q32" i="4"/>
  <c r="R32" i="4"/>
  <c r="S32" i="4"/>
  <c r="T32" i="4"/>
  <c r="U32" i="4"/>
  <c r="E33" i="4"/>
  <c r="P33" i="4"/>
  <c r="Q33" i="4"/>
  <c r="R33" i="4"/>
  <c r="S33" i="4"/>
  <c r="T33" i="4"/>
  <c r="U33" i="4"/>
  <c r="E34" i="4"/>
  <c r="P34" i="4"/>
  <c r="Q34" i="4"/>
  <c r="R34" i="4"/>
  <c r="S34" i="4"/>
  <c r="T34" i="4"/>
  <c r="U34" i="4"/>
  <c r="E35" i="4"/>
  <c r="P35" i="4"/>
  <c r="Q35" i="4"/>
  <c r="R35" i="4"/>
  <c r="S35" i="4"/>
  <c r="T35" i="4"/>
  <c r="U35" i="4"/>
  <c r="E36" i="4"/>
  <c r="T36" i="4" s="1"/>
  <c r="P36" i="4"/>
  <c r="Q36" i="4"/>
  <c r="R36" i="4"/>
  <c r="S36" i="4"/>
  <c r="E37" i="4"/>
  <c r="P37" i="4"/>
  <c r="Q37" i="4"/>
  <c r="R37" i="4"/>
  <c r="S37" i="4"/>
  <c r="T37" i="4"/>
  <c r="U37" i="4"/>
  <c r="E38" i="4"/>
  <c r="P38" i="4"/>
  <c r="Q38" i="4"/>
  <c r="R38" i="4"/>
  <c r="S38" i="4"/>
  <c r="T38" i="4"/>
  <c r="U38" i="4"/>
  <c r="E39" i="4"/>
  <c r="T39" i="4" s="1"/>
  <c r="P39" i="4"/>
  <c r="Q39" i="4"/>
  <c r="R39" i="4"/>
  <c r="S39" i="4"/>
  <c r="E40" i="4"/>
  <c r="P40" i="4"/>
  <c r="Q40" i="4"/>
  <c r="R40" i="4"/>
  <c r="S40" i="4"/>
  <c r="T40" i="4"/>
  <c r="U40" i="4"/>
  <c r="E41" i="4"/>
  <c r="P41" i="4"/>
  <c r="Q41" i="4"/>
  <c r="R41" i="4"/>
  <c r="S41" i="4"/>
  <c r="T41" i="4"/>
  <c r="U41" i="4"/>
  <c r="E42" i="4"/>
  <c r="T42" i="4" s="1"/>
  <c r="P42" i="4"/>
  <c r="Q42" i="4"/>
  <c r="R42" i="4"/>
  <c r="S42" i="4"/>
  <c r="B44" i="4"/>
  <c r="B43" i="4" s="1"/>
  <c r="C44" i="4"/>
  <c r="C43" i="4" s="1"/>
  <c r="D44" i="4"/>
  <c r="F44" i="4"/>
  <c r="F43" i="4" s="1"/>
  <c r="G44" i="4"/>
  <c r="H44" i="4"/>
  <c r="H43" i="4" s="1"/>
  <c r="I44" i="4"/>
  <c r="I43" i="4" s="1"/>
  <c r="J44" i="4"/>
  <c r="J43" i="4" s="1"/>
  <c r="K44" i="4"/>
  <c r="K43" i="4" s="1"/>
  <c r="L44" i="4"/>
  <c r="L43" i="4" s="1"/>
  <c r="R43" i="4" s="1"/>
  <c r="M44" i="4"/>
  <c r="M43" i="4" s="1"/>
  <c r="S43" i="4" s="1"/>
  <c r="N44" i="4"/>
  <c r="N43" i="4" s="1"/>
  <c r="O44" i="4"/>
  <c r="O43" i="4" s="1"/>
  <c r="R44" i="4"/>
  <c r="S44" i="4"/>
  <c r="V44" i="4"/>
  <c r="W44" i="4"/>
  <c r="W43" i="4" s="1"/>
  <c r="E45" i="4"/>
  <c r="P45" i="4"/>
  <c r="Q45" i="4"/>
  <c r="R45" i="4"/>
  <c r="S45" i="4"/>
  <c r="T45" i="4"/>
  <c r="U45" i="4"/>
  <c r="E46" i="4"/>
  <c r="E44" i="4" s="1"/>
  <c r="P46" i="4"/>
  <c r="Q46" i="4"/>
  <c r="R46" i="4"/>
  <c r="S46" i="4"/>
  <c r="T46" i="4"/>
  <c r="U46" i="4"/>
  <c r="E47" i="4"/>
  <c r="T47" i="4" s="1"/>
  <c r="P47" i="4"/>
  <c r="P44" i="4" s="1"/>
  <c r="Q47" i="4"/>
  <c r="Q44" i="4" s="1"/>
  <c r="R47" i="4"/>
  <c r="S47" i="4"/>
  <c r="E48" i="4"/>
  <c r="P48" i="4"/>
  <c r="Q48" i="4"/>
  <c r="R48" i="4"/>
  <c r="S48" i="4"/>
  <c r="T48" i="4"/>
  <c r="U48" i="4"/>
  <c r="E49" i="4"/>
  <c r="P49" i="4"/>
  <c r="Q49" i="4"/>
  <c r="R49" i="4"/>
  <c r="S49" i="4"/>
  <c r="T49" i="4"/>
  <c r="U49" i="4"/>
  <c r="E50" i="4"/>
  <c r="T50" i="4" s="1"/>
  <c r="P50" i="4"/>
  <c r="Q50" i="4"/>
  <c r="R50" i="4"/>
  <c r="S50" i="4"/>
  <c r="E51" i="4"/>
  <c r="P51" i="4"/>
  <c r="Q51" i="4"/>
  <c r="R51" i="4"/>
  <c r="S51" i="4"/>
  <c r="T51" i="4"/>
  <c r="U51" i="4"/>
  <c r="E52" i="4"/>
  <c r="P52" i="4"/>
  <c r="Q52" i="4"/>
  <c r="R52" i="4"/>
  <c r="S52" i="4"/>
  <c r="T52" i="4"/>
  <c r="U52" i="4"/>
  <c r="E53" i="4"/>
  <c r="U53" i="4" s="1"/>
  <c r="P53" i="4"/>
  <c r="Q53" i="4"/>
  <c r="R53" i="4"/>
  <c r="S53" i="4"/>
  <c r="T53" i="4"/>
  <c r="E54" i="4"/>
  <c r="P54" i="4"/>
  <c r="Q54" i="4"/>
  <c r="R54" i="4"/>
  <c r="S54" i="4"/>
  <c r="T54" i="4"/>
  <c r="U54" i="4"/>
  <c r="E55" i="4"/>
  <c r="P55" i="4"/>
  <c r="Q55" i="4"/>
  <c r="R55" i="4"/>
  <c r="S55" i="4"/>
  <c r="T55" i="4"/>
  <c r="U55" i="4"/>
  <c r="B56" i="4"/>
  <c r="C56" i="4"/>
  <c r="D56" i="4"/>
  <c r="D43" i="4" s="1"/>
  <c r="E56" i="4"/>
  <c r="F56" i="4"/>
  <c r="G56" i="4"/>
  <c r="G43" i="4" s="1"/>
  <c r="H56" i="4"/>
  <c r="I56" i="4"/>
  <c r="J56" i="4"/>
  <c r="K56" i="4"/>
  <c r="L56" i="4"/>
  <c r="M56" i="4"/>
  <c r="N56" i="4"/>
  <c r="O56" i="4"/>
  <c r="R56" i="4"/>
  <c r="S56" i="4"/>
  <c r="V56" i="4"/>
  <c r="V43" i="4" s="1"/>
  <c r="W56" i="4"/>
  <c r="E57" i="4"/>
  <c r="P57" i="4"/>
  <c r="P56" i="4" s="1"/>
  <c r="Q57" i="4"/>
  <c r="Q56" i="4" s="1"/>
  <c r="R57" i="4"/>
  <c r="S57" i="4"/>
  <c r="T57" i="4"/>
  <c r="U57" i="4"/>
  <c r="E58" i="4"/>
  <c r="P58" i="4"/>
  <c r="Q58" i="4"/>
  <c r="R58" i="4"/>
  <c r="S58" i="4"/>
  <c r="T58" i="4"/>
  <c r="U58" i="4"/>
  <c r="E59" i="4"/>
  <c r="P59" i="4"/>
  <c r="Q59" i="4"/>
  <c r="R59" i="4"/>
  <c r="S59" i="4"/>
  <c r="T59" i="4"/>
  <c r="U59" i="4"/>
  <c r="E60" i="4"/>
  <c r="P60" i="4"/>
  <c r="Q60" i="4"/>
  <c r="R60" i="4"/>
  <c r="S60" i="4"/>
  <c r="T60" i="4"/>
  <c r="U60" i="4"/>
  <c r="B62" i="4"/>
  <c r="C62" i="4"/>
  <c r="D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V62" i="4"/>
  <c r="W62" i="4"/>
  <c r="E63" i="4"/>
  <c r="T63" i="4" s="1"/>
  <c r="P63" i="4"/>
  <c r="Q63" i="4"/>
  <c r="R63" i="4"/>
  <c r="S63" i="4"/>
  <c r="E64" i="4"/>
  <c r="P64" i="4"/>
  <c r="Q64" i="4"/>
  <c r="R64" i="4"/>
  <c r="S64" i="4"/>
  <c r="T64" i="4"/>
  <c r="U64" i="4"/>
  <c r="U65" i="8" l="1"/>
  <c r="T65" i="8"/>
  <c r="E65" i="7"/>
  <c r="T61" i="7"/>
  <c r="U61" i="7"/>
  <c r="U43" i="6"/>
  <c r="T43" i="6"/>
  <c r="T61" i="6"/>
  <c r="U61" i="6"/>
  <c r="E65" i="6"/>
  <c r="T28" i="5"/>
  <c r="U28" i="5"/>
  <c r="T43" i="5"/>
  <c r="U43" i="5"/>
  <c r="L65" i="5"/>
  <c r="R65" i="5" s="1"/>
  <c r="R61" i="5"/>
  <c r="M65" i="5"/>
  <c r="S65" i="5" s="1"/>
  <c r="S61" i="5"/>
  <c r="Q61" i="5"/>
  <c r="Q65" i="5" s="1"/>
  <c r="E8" i="5"/>
  <c r="Q8" i="4"/>
  <c r="P8" i="4"/>
  <c r="T56" i="4"/>
  <c r="U9" i="4"/>
  <c r="T9" i="4"/>
  <c r="V61" i="4"/>
  <c r="V65" i="4" s="1"/>
  <c r="Q43" i="4"/>
  <c r="S8" i="4"/>
  <c r="M61" i="4"/>
  <c r="P43" i="4"/>
  <c r="R8" i="4"/>
  <c r="L61" i="4"/>
  <c r="G61" i="4"/>
  <c r="G65" i="4" s="1"/>
  <c r="D61" i="4"/>
  <c r="D65" i="4" s="1"/>
  <c r="T44" i="4"/>
  <c r="U44" i="4"/>
  <c r="E43" i="4"/>
  <c r="B61" i="4"/>
  <c r="B65" i="4" s="1"/>
  <c r="E28" i="4"/>
  <c r="E8" i="4" s="1"/>
  <c r="U56" i="4"/>
  <c r="E62" i="4"/>
  <c r="U22" i="4"/>
  <c r="T19" i="4"/>
  <c r="U13" i="4"/>
  <c r="U50" i="4"/>
  <c r="U25" i="4"/>
  <c r="U63" i="4"/>
  <c r="U36" i="4"/>
  <c r="U39" i="4"/>
  <c r="U16" i="4"/>
  <c r="U42" i="4"/>
  <c r="U47" i="4"/>
  <c r="G8" i="3"/>
  <c r="B9" i="3"/>
  <c r="B8" i="3" s="1"/>
  <c r="B61" i="3" s="1"/>
  <c r="B65" i="3" s="1"/>
  <c r="C9" i="3"/>
  <c r="C8" i="3" s="1"/>
  <c r="D9" i="3"/>
  <c r="D8" i="3" s="1"/>
  <c r="D61" i="3" s="1"/>
  <c r="D65" i="3" s="1"/>
  <c r="F9" i="3"/>
  <c r="F8" i="3" s="1"/>
  <c r="F61" i="3" s="1"/>
  <c r="F65" i="3" s="1"/>
  <c r="G9" i="3"/>
  <c r="H9" i="3"/>
  <c r="H8" i="3" s="1"/>
  <c r="H61" i="3" s="1"/>
  <c r="H65" i="3" s="1"/>
  <c r="I9" i="3"/>
  <c r="I8" i="3" s="1"/>
  <c r="I61" i="3" s="1"/>
  <c r="I65" i="3" s="1"/>
  <c r="J9" i="3"/>
  <c r="K9" i="3"/>
  <c r="K8" i="3" s="1"/>
  <c r="L9" i="3"/>
  <c r="L8" i="3" s="1"/>
  <c r="M9" i="3"/>
  <c r="M8" i="3" s="1"/>
  <c r="N9" i="3"/>
  <c r="N8" i="3" s="1"/>
  <c r="N61" i="3" s="1"/>
  <c r="N65" i="3" s="1"/>
  <c r="O9" i="3"/>
  <c r="O8" i="3" s="1"/>
  <c r="O61" i="3" s="1"/>
  <c r="O65" i="3" s="1"/>
  <c r="R9" i="3"/>
  <c r="S9" i="3"/>
  <c r="V9" i="3"/>
  <c r="V8" i="3" s="1"/>
  <c r="W9" i="3"/>
  <c r="W8" i="3" s="1"/>
  <c r="W61" i="3" s="1"/>
  <c r="W65" i="3" s="1"/>
  <c r="E10" i="3"/>
  <c r="P10" i="3"/>
  <c r="P9" i="3" s="1"/>
  <c r="Q10" i="3"/>
  <c r="Q9" i="3" s="1"/>
  <c r="Q8" i="3" s="1"/>
  <c r="R10" i="3"/>
  <c r="S10" i="3"/>
  <c r="T10" i="3"/>
  <c r="U10" i="3"/>
  <c r="E11" i="3"/>
  <c r="P11" i="3"/>
  <c r="Q11" i="3"/>
  <c r="R11" i="3"/>
  <c r="S11" i="3"/>
  <c r="T11" i="3"/>
  <c r="U11" i="3"/>
  <c r="E12" i="3"/>
  <c r="P12" i="3"/>
  <c r="Q12" i="3"/>
  <c r="R12" i="3"/>
  <c r="S12" i="3"/>
  <c r="T12" i="3"/>
  <c r="U12" i="3"/>
  <c r="E13" i="3"/>
  <c r="P13" i="3"/>
  <c r="Q13" i="3"/>
  <c r="R13" i="3"/>
  <c r="S13" i="3"/>
  <c r="T13" i="3"/>
  <c r="U13" i="3"/>
  <c r="E14" i="3"/>
  <c r="T14" i="3" s="1"/>
  <c r="P14" i="3"/>
  <c r="Q14" i="3"/>
  <c r="R14" i="3"/>
  <c r="S14" i="3"/>
  <c r="E15" i="3"/>
  <c r="P15" i="3"/>
  <c r="Q15" i="3"/>
  <c r="R15" i="3"/>
  <c r="S15" i="3"/>
  <c r="T15" i="3"/>
  <c r="U15" i="3"/>
  <c r="E16" i="3"/>
  <c r="P16" i="3"/>
  <c r="Q16" i="3"/>
  <c r="R16" i="3"/>
  <c r="S16" i="3"/>
  <c r="T16" i="3"/>
  <c r="U16" i="3"/>
  <c r="E17" i="3"/>
  <c r="T17" i="3" s="1"/>
  <c r="P17" i="3"/>
  <c r="Q17" i="3"/>
  <c r="R17" i="3"/>
  <c r="S17" i="3"/>
  <c r="E18" i="3"/>
  <c r="P18" i="3"/>
  <c r="Q18" i="3"/>
  <c r="R18" i="3"/>
  <c r="S18" i="3"/>
  <c r="T18" i="3"/>
  <c r="U18" i="3"/>
  <c r="E19" i="3"/>
  <c r="P19" i="3"/>
  <c r="Q19" i="3"/>
  <c r="R19" i="3"/>
  <c r="S19" i="3"/>
  <c r="T19" i="3"/>
  <c r="U19" i="3"/>
  <c r="E20" i="3"/>
  <c r="T20" i="3" s="1"/>
  <c r="P20" i="3"/>
  <c r="Q20" i="3"/>
  <c r="R20" i="3"/>
  <c r="S20" i="3"/>
  <c r="E21" i="3"/>
  <c r="P21" i="3"/>
  <c r="Q21" i="3"/>
  <c r="R21" i="3"/>
  <c r="S21" i="3"/>
  <c r="T21" i="3"/>
  <c r="U21" i="3"/>
  <c r="E22" i="3"/>
  <c r="T22" i="3" s="1"/>
  <c r="P22" i="3"/>
  <c r="Q22" i="3"/>
  <c r="R22" i="3"/>
  <c r="S22" i="3"/>
  <c r="E23" i="3"/>
  <c r="T23" i="3" s="1"/>
  <c r="P23" i="3"/>
  <c r="Q23" i="3"/>
  <c r="R23" i="3"/>
  <c r="S23" i="3"/>
  <c r="E24" i="3"/>
  <c r="P24" i="3"/>
  <c r="Q24" i="3"/>
  <c r="R24" i="3"/>
  <c r="S24" i="3"/>
  <c r="T24" i="3"/>
  <c r="U24" i="3"/>
  <c r="E25" i="3"/>
  <c r="T25" i="3" s="1"/>
  <c r="P25" i="3"/>
  <c r="Q25" i="3"/>
  <c r="U25" i="3" s="1"/>
  <c r="R25" i="3"/>
  <c r="S25" i="3"/>
  <c r="E26" i="3"/>
  <c r="T26" i="3" s="1"/>
  <c r="P26" i="3"/>
  <c r="Q26" i="3"/>
  <c r="R26" i="3"/>
  <c r="S26" i="3"/>
  <c r="E27" i="3"/>
  <c r="P27" i="3"/>
  <c r="Q27" i="3"/>
  <c r="R27" i="3"/>
  <c r="S27" i="3"/>
  <c r="T27" i="3"/>
  <c r="U27" i="3"/>
  <c r="B28" i="3"/>
  <c r="C28" i="3"/>
  <c r="D28" i="3"/>
  <c r="F28" i="3"/>
  <c r="G28" i="3"/>
  <c r="H28" i="3"/>
  <c r="I28" i="3"/>
  <c r="J28" i="3"/>
  <c r="J8" i="3" s="1"/>
  <c r="K28" i="3"/>
  <c r="L28" i="3"/>
  <c r="R28" i="3" s="1"/>
  <c r="M28" i="3"/>
  <c r="S28" i="3" s="1"/>
  <c r="N28" i="3"/>
  <c r="O28" i="3"/>
  <c r="V28" i="3"/>
  <c r="W28" i="3"/>
  <c r="E29" i="3"/>
  <c r="P29" i="3"/>
  <c r="P28" i="3" s="1"/>
  <c r="Q29" i="3"/>
  <c r="Q28" i="3" s="1"/>
  <c r="R29" i="3"/>
  <c r="S29" i="3"/>
  <c r="T29" i="3"/>
  <c r="U29" i="3"/>
  <c r="E30" i="3"/>
  <c r="U30" i="3" s="1"/>
  <c r="P30" i="3"/>
  <c r="Q30" i="3"/>
  <c r="R30" i="3"/>
  <c r="S30" i="3"/>
  <c r="T30" i="3"/>
  <c r="E31" i="3"/>
  <c r="P31" i="3"/>
  <c r="Q31" i="3"/>
  <c r="R31" i="3"/>
  <c r="S31" i="3"/>
  <c r="T31" i="3"/>
  <c r="U31" i="3"/>
  <c r="E32" i="3"/>
  <c r="P32" i="3"/>
  <c r="Q32" i="3"/>
  <c r="R32" i="3"/>
  <c r="S32" i="3"/>
  <c r="T32" i="3"/>
  <c r="U32" i="3"/>
  <c r="E33" i="3"/>
  <c r="P33" i="3"/>
  <c r="Q33" i="3"/>
  <c r="R33" i="3"/>
  <c r="S33" i="3"/>
  <c r="T33" i="3"/>
  <c r="U33" i="3"/>
  <c r="E34" i="3"/>
  <c r="P34" i="3"/>
  <c r="Q34" i="3"/>
  <c r="R34" i="3"/>
  <c r="S34" i="3"/>
  <c r="T34" i="3"/>
  <c r="U34" i="3"/>
  <c r="E35" i="3"/>
  <c r="P35" i="3"/>
  <c r="Q35" i="3"/>
  <c r="R35" i="3"/>
  <c r="S35" i="3"/>
  <c r="T35" i="3"/>
  <c r="U35" i="3"/>
  <c r="E36" i="3"/>
  <c r="E28" i="3" s="1"/>
  <c r="P36" i="3"/>
  <c r="Q36" i="3"/>
  <c r="R36" i="3"/>
  <c r="S36" i="3"/>
  <c r="T36" i="3"/>
  <c r="U36" i="3"/>
  <c r="E37" i="3"/>
  <c r="T37" i="3" s="1"/>
  <c r="P37" i="3"/>
  <c r="Q37" i="3"/>
  <c r="R37" i="3"/>
  <c r="S37" i="3"/>
  <c r="E38" i="3"/>
  <c r="P38" i="3"/>
  <c r="Q38" i="3"/>
  <c r="R38" i="3"/>
  <c r="S38" i="3"/>
  <c r="T38" i="3"/>
  <c r="U38" i="3"/>
  <c r="E39" i="3"/>
  <c r="P39" i="3"/>
  <c r="Q39" i="3"/>
  <c r="R39" i="3"/>
  <c r="S39" i="3"/>
  <c r="T39" i="3"/>
  <c r="U39" i="3"/>
  <c r="E40" i="3"/>
  <c r="T40" i="3" s="1"/>
  <c r="P40" i="3"/>
  <c r="Q40" i="3"/>
  <c r="R40" i="3"/>
  <c r="S40" i="3"/>
  <c r="E41" i="3"/>
  <c r="P41" i="3"/>
  <c r="Q41" i="3"/>
  <c r="R41" i="3"/>
  <c r="S41" i="3"/>
  <c r="T41" i="3"/>
  <c r="U41" i="3"/>
  <c r="E42" i="3"/>
  <c r="P42" i="3"/>
  <c r="Q42" i="3"/>
  <c r="R42" i="3"/>
  <c r="S42" i="3"/>
  <c r="T42" i="3"/>
  <c r="U42" i="3"/>
  <c r="B43" i="3"/>
  <c r="W43" i="3"/>
  <c r="B44" i="3"/>
  <c r="C44" i="3"/>
  <c r="C43" i="3" s="1"/>
  <c r="D44" i="3"/>
  <c r="D43" i="3" s="1"/>
  <c r="F44" i="3"/>
  <c r="F43" i="3" s="1"/>
  <c r="G44" i="3"/>
  <c r="G43" i="3" s="1"/>
  <c r="H44" i="3"/>
  <c r="H43" i="3" s="1"/>
  <c r="I44" i="3"/>
  <c r="I43" i="3" s="1"/>
  <c r="J44" i="3"/>
  <c r="J43" i="3" s="1"/>
  <c r="K44" i="3"/>
  <c r="K43" i="3" s="1"/>
  <c r="L44" i="3"/>
  <c r="L43" i="3" s="1"/>
  <c r="R43" i="3" s="1"/>
  <c r="M44" i="3"/>
  <c r="M43" i="3" s="1"/>
  <c r="S43" i="3" s="1"/>
  <c r="N44" i="3"/>
  <c r="O44" i="3"/>
  <c r="R44" i="3"/>
  <c r="S44" i="3"/>
  <c r="V44" i="3"/>
  <c r="V43" i="3" s="1"/>
  <c r="W44" i="3"/>
  <c r="E45" i="3"/>
  <c r="E44" i="3" s="1"/>
  <c r="P45" i="3"/>
  <c r="P44" i="3" s="1"/>
  <c r="Q45" i="3"/>
  <c r="Q44" i="3" s="1"/>
  <c r="R45" i="3"/>
  <c r="S45" i="3"/>
  <c r="E46" i="3"/>
  <c r="P46" i="3"/>
  <c r="Q46" i="3"/>
  <c r="R46" i="3"/>
  <c r="S46" i="3"/>
  <c r="T46" i="3"/>
  <c r="U46" i="3"/>
  <c r="E47" i="3"/>
  <c r="P47" i="3"/>
  <c r="Q47" i="3"/>
  <c r="R47" i="3"/>
  <c r="S47" i="3"/>
  <c r="T47" i="3"/>
  <c r="U47" i="3"/>
  <c r="E48" i="3"/>
  <c r="T48" i="3" s="1"/>
  <c r="P48" i="3"/>
  <c r="Q48" i="3"/>
  <c r="R48" i="3"/>
  <c r="S48" i="3"/>
  <c r="E49" i="3"/>
  <c r="P49" i="3"/>
  <c r="Q49" i="3"/>
  <c r="R49" i="3"/>
  <c r="S49" i="3"/>
  <c r="T49" i="3"/>
  <c r="U49" i="3"/>
  <c r="E50" i="3"/>
  <c r="T50" i="3" s="1"/>
  <c r="P50" i="3"/>
  <c r="Q50" i="3"/>
  <c r="R50" i="3"/>
  <c r="S50" i="3"/>
  <c r="U50" i="3"/>
  <c r="E51" i="3"/>
  <c r="T51" i="3" s="1"/>
  <c r="P51" i="3"/>
  <c r="Q51" i="3"/>
  <c r="R51" i="3"/>
  <c r="S51" i="3"/>
  <c r="E52" i="3"/>
  <c r="P52" i="3"/>
  <c r="Q52" i="3"/>
  <c r="R52" i="3"/>
  <c r="S52" i="3"/>
  <c r="T52" i="3"/>
  <c r="U52" i="3"/>
  <c r="E53" i="3"/>
  <c r="P53" i="3"/>
  <c r="Q53" i="3"/>
  <c r="U53" i="3" s="1"/>
  <c r="R53" i="3"/>
  <c r="S53" i="3"/>
  <c r="T53" i="3"/>
  <c r="E54" i="3"/>
  <c r="U54" i="3" s="1"/>
  <c r="P54" i="3"/>
  <c r="Q54" i="3"/>
  <c r="R54" i="3"/>
  <c r="S54" i="3"/>
  <c r="T54" i="3"/>
  <c r="E55" i="3"/>
  <c r="P55" i="3"/>
  <c r="Q55" i="3"/>
  <c r="R55" i="3"/>
  <c r="S55" i="3"/>
  <c r="T55" i="3"/>
  <c r="U55" i="3"/>
  <c r="B56" i="3"/>
  <c r="C56" i="3"/>
  <c r="D56" i="3"/>
  <c r="E56" i="3"/>
  <c r="F56" i="3"/>
  <c r="G56" i="3"/>
  <c r="H56" i="3"/>
  <c r="I56" i="3"/>
  <c r="J56" i="3"/>
  <c r="K56" i="3"/>
  <c r="L56" i="3"/>
  <c r="R56" i="3" s="1"/>
  <c r="M56" i="3"/>
  <c r="S56" i="3" s="1"/>
  <c r="N56" i="3"/>
  <c r="N43" i="3" s="1"/>
  <c r="O56" i="3"/>
  <c r="O43" i="3" s="1"/>
  <c r="V56" i="3"/>
  <c r="W56" i="3"/>
  <c r="E57" i="3"/>
  <c r="P57" i="3"/>
  <c r="P56" i="3" s="1"/>
  <c r="Q57" i="3"/>
  <c r="Q56" i="3" s="1"/>
  <c r="R57" i="3"/>
  <c r="S57" i="3"/>
  <c r="T57" i="3"/>
  <c r="U57" i="3"/>
  <c r="E58" i="3"/>
  <c r="P58" i="3"/>
  <c r="Q58" i="3"/>
  <c r="R58" i="3"/>
  <c r="S58" i="3"/>
  <c r="T58" i="3"/>
  <c r="U58" i="3"/>
  <c r="E59" i="3"/>
  <c r="P59" i="3"/>
  <c r="Q59" i="3"/>
  <c r="R59" i="3"/>
  <c r="S59" i="3"/>
  <c r="T59" i="3"/>
  <c r="U59" i="3"/>
  <c r="E60" i="3"/>
  <c r="P60" i="3"/>
  <c r="Q60" i="3"/>
  <c r="R60" i="3"/>
  <c r="S60" i="3"/>
  <c r="T60" i="3"/>
  <c r="U60" i="3"/>
  <c r="B62" i="3"/>
  <c r="C62" i="3"/>
  <c r="D62" i="3"/>
  <c r="F62" i="3"/>
  <c r="G62" i="3"/>
  <c r="H62" i="3"/>
  <c r="I62" i="3"/>
  <c r="J62" i="3"/>
  <c r="K62" i="3"/>
  <c r="L62" i="3"/>
  <c r="M62" i="3"/>
  <c r="N62" i="3"/>
  <c r="O62" i="3"/>
  <c r="R62" i="3"/>
  <c r="S62" i="3"/>
  <c r="V62" i="3"/>
  <c r="W62" i="3"/>
  <c r="E63" i="3"/>
  <c r="P63" i="3"/>
  <c r="P62" i="3" s="1"/>
  <c r="Q63" i="3"/>
  <c r="Q62" i="3" s="1"/>
  <c r="R63" i="3"/>
  <c r="S63" i="3"/>
  <c r="T63" i="3"/>
  <c r="U63" i="3"/>
  <c r="E64" i="3"/>
  <c r="U64" i="3" s="1"/>
  <c r="P64" i="3"/>
  <c r="Q64" i="3"/>
  <c r="R64" i="3"/>
  <c r="S64" i="3"/>
  <c r="T65" i="7" l="1"/>
  <c r="U65" i="7"/>
  <c r="T65" i="6"/>
  <c r="U65" i="6"/>
  <c r="E61" i="5"/>
  <c r="T8" i="5"/>
  <c r="U8" i="5"/>
  <c r="E61" i="4"/>
  <c r="T8" i="4"/>
  <c r="U8" i="4"/>
  <c r="T43" i="4"/>
  <c r="U43" i="4"/>
  <c r="L65" i="4"/>
  <c r="R65" i="4" s="1"/>
  <c r="R61" i="4"/>
  <c r="M65" i="4"/>
  <c r="S65" i="4" s="1"/>
  <c r="S61" i="4"/>
  <c r="T62" i="4"/>
  <c r="U62" i="4"/>
  <c r="U28" i="4"/>
  <c r="T28" i="4"/>
  <c r="P61" i="4"/>
  <c r="P65" i="4" s="1"/>
  <c r="Q61" i="4"/>
  <c r="Q65" i="4" s="1"/>
  <c r="T56" i="3"/>
  <c r="P8" i="3"/>
  <c r="Q43" i="3"/>
  <c r="Q61" i="3" s="1"/>
  <c r="Q65" i="3" s="1"/>
  <c r="T28" i="3"/>
  <c r="U28" i="3"/>
  <c r="P43" i="3"/>
  <c r="V61" i="3"/>
  <c r="V65" i="3" s="1"/>
  <c r="T44" i="3"/>
  <c r="U44" i="3"/>
  <c r="E43" i="3"/>
  <c r="M61" i="3"/>
  <c r="S8" i="3"/>
  <c r="L61" i="3"/>
  <c r="R8" i="3"/>
  <c r="K61" i="3"/>
  <c r="K65" i="3" s="1"/>
  <c r="J61" i="3"/>
  <c r="J65" i="3" s="1"/>
  <c r="C61" i="3"/>
  <c r="C65" i="3" s="1"/>
  <c r="G61" i="3"/>
  <c r="G65" i="3" s="1"/>
  <c r="E9" i="3"/>
  <c r="U56" i="3"/>
  <c r="U37" i="3"/>
  <c r="T64" i="3"/>
  <c r="E62" i="3"/>
  <c r="U14" i="3"/>
  <c r="U40" i="3"/>
  <c r="U17" i="3"/>
  <c r="U45" i="3"/>
  <c r="U20" i="3"/>
  <c r="U48" i="3"/>
  <c r="T45" i="3"/>
  <c r="U23" i="3"/>
  <c r="U51" i="3"/>
  <c r="U26" i="3"/>
  <c r="U22" i="3"/>
  <c r="B9" i="2"/>
  <c r="B8" i="2" s="1"/>
  <c r="C9" i="2"/>
  <c r="C8" i="2" s="1"/>
  <c r="D9" i="2"/>
  <c r="D8" i="2" s="1"/>
  <c r="F9" i="2"/>
  <c r="G9" i="2"/>
  <c r="H9" i="2"/>
  <c r="H8" i="2" s="1"/>
  <c r="I9" i="2"/>
  <c r="I8" i="2" s="1"/>
  <c r="J9" i="2"/>
  <c r="J8" i="2" s="1"/>
  <c r="K9" i="2"/>
  <c r="K8" i="2" s="1"/>
  <c r="K61" i="2" s="1"/>
  <c r="K65" i="2" s="1"/>
  <c r="L9" i="2"/>
  <c r="L8" i="2" s="1"/>
  <c r="M9" i="2"/>
  <c r="M8" i="2" s="1"/>
  <c r="N9" i="2"/>
  <c r="N8" i="2" s="1"/>
  <c r="O9" i="2"/>
  <c r="O8" i="2" s="1"/>
  <c r="R9" i="2"/>
  <c r="S9" i="2"/>
  <c r="V9" i="2"/>
  <c r="V8" i="2" s="1"/>
  <c r="V61" i="2" s="1"/>
  <c r="V65" i="2" s="1"/>
  <c r="W9" i="2"/>
  <c r="W8" i="2" s="1"/>
  <c r="W61" i="2" s="1"/>
  <c r="W65" i="2" s="1"/>
  <c r="E10" i="2"/>
  <c r="P10" i="2"/>
  <c r="Q10" i="2"/>
  <c r="R10" i="2"/>
  <c r="S10" i="2"/>
  <c r="T10" i="2"/>
  <c r="U10" i="2"/>
  <c r="E11" i="2"/>
  <c r="P11" i="2"/>
  <c r="Q11" i="2"/>
  <c r="R11" i="2"/>
  <c r="S11" i="2"/>
  <c r="T11" i="2"/>
  <c r="U11" i="2"/>
  <c r="E12" i="2"/>
  <c r="P12" i="2"/>
  <c r="Q12" i="2"/>
  <c r="R12" i="2"/>
  <c r="S12" i="2"/>
  <c r="T12" i="2"/>
  <c r="U12" i="2"/>
  <c r="E13" i="2"/>
  <c r="P13" i="2"/>
  <c r="Q13" i="2"/>
  <c r="R13" i="2"/>
  <c r="S13" i="2"/>
  <c r="E14" i="2"/>
  <c r="P14" i="2"/>
  <c r="Q14" i="2"/>
  <c r="R14" i="2"/>
  <c r="S14" i="2"/>
  <c r="T14" i="2"/>
  <c r="U14" i="2"/>
  <c r="E15" i="2"/>
  <c r="P15" i="2"/>
  <c r="Q15" i="2"/>
  <c r="R15" i="2"/>
  <c r="S15" i="2"/>
  <c r="T15" i="2"/>
  <c r="U15" i="2"/>
  <c r="E16" i="2"/>
  <c r="P16" i="2"/>
  <c r="Q16" i="2"/>
  <c r="R16" i="2"/>
  <c r="S16" i="2"/>
  <c r="E17" i="2"/>
  <c r="P17" i="2"/>
  <c r="Q17" i="2"/>
  <c r="R17" i="2"/>
  <c r="S17" i="2"/>
  <c r="T17" i="2"/>
  <c r="U17" i="2"/>
  <c r="E18" i="2"/>
  <c r="P18" i="2"/>
  <c r="Q18" i="2"/>
  <c r="R18" i="2"/>
  <c r="S18" i="2"/>
  <c r="T18" i="2"/>
  <c r="U18" i="2"/>
  <c r="E19" i="2"/>
  <c r="T19" i="2" s="1"/>
  <c r="P19" i="2"/>
  <c r="Q19" i="2"/>
  <c r="R19" i="2"/>
  <c r="S19" i="2"/>
  <c r="E20" i="2"/>
  <c r="P20" i="2"/>
  <c r="Q20" i="2"/>
  <c r="R20" i="2"/>
  <c r="S20" i="2"/>
  <c r="T20" i="2"/>
  <c r="U20" i="2"/>
  <c r="E21" i="2"/>
  <c r="P21" i="2"/>
  <c r="Q21" i="2"/>
  <c r="R21" i="2"/>
  <c r="S21" i="2"/>
  <c r="T21" i="2"/>
  <c r="U21" i="2"/>
  <c r="E22" i="2"/>
  <c r="T22" i="2" s="1"/>
  <c r="P22" i="2"/>
  <c r="Q22" i="2"/>
  <c r="R22" i="2"/>
  <c r="S22" i="2"/>
  <c r="E23" i="2"/>
  <c r="P23" i="2"/>
  <c r="Q23" i="2"/>
  <c r="R23" i="2"/>
  <c r="S23" i="2"/>
  <c r="T23" i="2"/>
  <c r="U23" i="2"/>
  <c r="E24" i="2"/>
  <c r="P24" i="2"/>
  <c r="Q24" i="2"/>
  <c r="R24" i="2"/>
  <c r="S24" i="2"/>
  <c r="T24" i="2"/>
  <c r="U24" i="2"/>
  <c r="E25" i="2"/>
  <c r="T25" i="2" s="1"/>
  <c r="P25" i="2"/>
  <c r="Q25" i="2"/>
  <c r="R25" i="2"/>
  <c r="S25" i="2"/>
  <c r="E26" i="2"/>
  <c r="P26" i="2"/>
  <c r="Q26" i="2"/>
  <c r="R26" i="2"/>
  <c r="S26" i="2"/>
  <c r="T26" i="2"/>
  <c r="U26" i="2"/>
  <c r="E27" i="2"/>
  <c r="P27" i="2"/>
  <c r="Q27" i="2"/>
  <c r="R27" i="2"/>
  <c r="S27" i="2"/>
  <c r="T27" i="2"/>
  <c r="U27" i="2"/>
  <c r="B28" i="2"/>
  <c r="C28" i="2"/>
  <c r="D28" i="2"/>
  <c r="F28" i="2"/>
  <c r="G28" i="2"/>
  <c r="H28" i="2"/>
  <c r="I28" i="2"/>
  <c r="J28" i="2"/>
  <c r="K28" i="2"/>
  <c r="L28" i="2"/>
  <c r="M28" i="2"/>
  <c r="N28" i="2"/>
  <c r="O28" i="2"/>
  <c r="R28" i="2"/>
  <c r="S28" i="2"/>
  <c r="V28" i="2"/>
  <c r="W28" i="2"/>
  <c r="E29" i="2"/>
  <c r="U29" i="2" s="1"/>
  <c r="P29" i="2"/>
  <c r="Q29" i="2"/>
  <c r="R29" i="2"/>
  <c r="S29" i="2"/>
  <c r="T29" i="2"/>
  <c r="E30" i="2"/>
  <c r="P30" i="2"/>
  <c r="Q30" i="2"/>
  <c r="R30" i="2"/>
  <c r="S30" i="2"/>
  <c r="T30" i="2"/>
  <c r="U30" i="2"/>
  <c r="E31" i="2"/>
  <c r="P31" i="2"/>
  <c r="Q31" i="2"/>
  <c r="R31" i="2"/>
  <c r="S31" i="2"/>
  <c r="T31" i="2"/>
  <c r="U31" i="2"/>
  <c r="E32" i="2"/>
  <c r="P32" i="2"/>
  <c r="Q32" i="2"/>
  <c r="R32" i="2"/>
  <c r="S32" i="2"/>
  <c r="T32" i="2"/>
  <c r="U32" i="2"/>
  <c r="E33" i="2"/>
  <c r="P33" i="2"/>
  <c r="Q33" i="2"/>
  <c r="R33" i="2"/>
  <c r="S33" i="2"/>
  <c r="T33" i="2"/>
  <c r="U33" i="2"/>
  <c r="E34" i="2"/>
  <c r="P34" i="2"/>
  <c r="Q34" i="2"/>
  <c r="R34" i="2"/>
  <c r="S34" i="2"/>
  <c r="T34" i="2"/>
  <c r="U34" i="2"/>
  <c r="E35" i="2"/>
  <c r="P35" i="2"/>
  <c r="Q35" i="2"/>
  <c r="R35" i="2"/>
  <c r="S35" i="2"/>
  <c r="T35" i="2"/>
  <c r="U35" i="2"/>
  <c r="E36" i="2"/>
  <c r="P36" i="2"/>
  <c r="Q36" i="2"/>
  <c r="R36" i="2"/>
  <c r="S36" i="2"/>
  <c r="E37" i="2"/>
  <c r="P37" i="2"/>
  <c r="Q37" i="2"/>
  <c r="R37" i="2"/>
  <c r="S37" i="2"/>
  <c r="T37" i="2"/>
  <c r="U37" i="2"/>
  <c r="E38" i="2"/>
  <c r="P38" i="2"/>
  <c r="Q38" i="2"/>
  <c r="R38" i="2"/>
  <c r="S38" i="2"/>
  <c r="T38" i="2"/>
  <c r="U38" i="2"/>
  <c r="E39" i="2"/>
  <c r="P39" i="2"/>
  <c r="Q39" i="2"/>
  <c r="R39" i="2"/>
  <c r="S39" i="2"/>
  <c r="E40" i="2"/>
  <c r="P40" i="2"/>
  <c r="Q40" i="2"/>
  <c r="R40" i="2"/>
  <c r="S40" i="2"/>
  <c r="T40" i="2"/>
  <c r="U40" i="2"/>
  <c r="E41" i="2"/>
  <c r="P41" i="2"/>
  <c r="Q41" i="2"/>
  <c r="R41" i="2"/>
  <c r="S41" i="2"/>
  <c r="T41" i="2"/>
  <c r="U41" i="2"/>
  <c r="E42" i="2"/>
  <c r="P42" i="2"/>
  <c r="Q42" i="2"/>
  <c r="R42" i="2"/>
  <c r="S42" i="2"/>
  <c r="K43" i="2"/>
  <c r="B44" i="2"/>
  <c r="B43" i="2" s="1"/>
  <c r="C44" i="2"/>
  <c r="C43" i="2" s="1"/>
  <c r="D44" i="2"/>
  <c r="D43" i="2" s="1"/>
  <c r="F44" i="2"/>
  <c r="G44" i="2"/>
  <c r="H44" i="2"/>
  <c r="I44" i="2"/>
  <c r="I43" i="2" s="1"/>
  <c r="J44" i="2"/>
  <c r="J43" i="2" s="1"/>
  <c r="K44" i="2"/>
  <c r="L44" i="2"/>
  <c r="L43" i="2" s="1"/>
  <c r="R43" i="2" s="1"/>
  <c r="M44" i="2"/>
  <c r="M43" i="2" s="1"/>
  <c r="S43" i="2" s="1"/>
  <c r="N44" i="2"/>
  <c r="N43" i="2" s="1"/>
  <c r="O44" i="2"/>
  <c r="O43" i="2" s="1"/>
  <c r="Q44" i="2"/>
  <c r="Q43" i="2" s="1"/>
  <c r="R44" i="2"/>
  <c r="S44" i="2"/>
  <c r="V44" i="2"/>
  <c r="V43" i="2" s="1"/>
  <c r="W44" i="2"/>
  <c r="W43" i="2" s="1"/>
  <c r="E45" i="2"/>
  <c r="P45" i="2"/>
  <c r="Q45" i="2"/>
  <c r="R45" i="2"/>
  <c r="S45" i="2"/>
  <c r="T45" i="2"/>
  <c r="U45" i="2"/>
  <c r="E46" i="2"/>
  <c r="E44" i="2" s="1"/>
  <c r="P46" i="2"/>
  <c r="Q46" i="2"/>
  <c r="R46" i="2"/>
  <c r="S46" i="2"/>
  <c r="T46" i="2"/>
  <c r="U46" i="2"/>
  <c r="E47" i="2"/>
  <c r="T47" i="2" s="1"/>
  <c r="P47" i="2"/>
  <c r="P44" i="2" s="1"/>
  <c r="P43" i="2" s="1"/>
  <c r="Q47" i="2"/>
  <c r="R47" i="2"/>
  <c r="S47" i="2"/>
  <c r="E48" i="2"/>
  <c r="P48" i="2"/>
  <c r="Q48" i="2"/>
  <c r="R48" i="2"/>
  <c r="S48" i="2"/>
  <c r="T48" i="2"/>
  <c r="U48" i="2"/>
  <c r="E49" i="2"/>
  <c r="P49" i="2"/>
  <c r="Q49" i="2"/>
  <c r="R49" i="2"/>
  <c r="S49" i="2"/>
  <c r="T49" i="2"/>
  <c r="U49" i="2"/>
  <c r="E50" i="2"/>
  <c r="T50" i="2" s="1"/>
  <c r="P50" i="2"/>
  <c r="Q50" i="2"/>
  <c r="R50" i="2"/>
  <c r="S50" i="2"/>
  <c r="E51" i="2"/>
  <c r="P51" i="2"/>
  <c r="Q51" i="2"/>
  <c r="R51" i="2"/>
  <c r="S51" i="2"/>
  <c r="T51" i="2"/>
  <c r="U51" i="2"/>
  <c r="E52" i="2"/>
  <c r="P52" i="2"/>
  <c r="Q52" i="2"/>
  <c r="R52" i="2"/>
  <c r="S52" i="2"/>
  <c r="T52" i="2"/>
  <c r="U52" i="2"/>
  <c r="E53" i="2"/>
  <c r="U53" i="2" s="1"/>
  <c r="P53" i="2"/>
  <c r="Q53" i="2"/>
  <c r="R53" i="2"/>
  <c r="S53" i="2"/>
  <c r="T53" i="2"/>
  <c r="E54" i="2"/>
  <c r="P54" i="2"/>
  <c r="Q54" i="2"/>
  <c r="R54" i="2"/>
  <c r="S54" i="2"/>
  <c r="T54" i="2"/>
  <c r="U54" i="2"/>
  <c r="E55" i="2"/>
  <c r="P55" i="2"/>
  <c r="Q55" i="2"/>
  <c r="R55" i="2"/>
  <c r="S55" i="2"/>
  <c r="T55" i="2"/>
  <c r="U55" i="2"/>
  <c r="B56" i="2"/>
  <c r="C56" i="2"/>
  <c r="D56" i="2"/>
  <c r="E56" i="2"/>
  <c r="T56" i="2" s="1"/>
  <c r="F56" i="2"/>
  <c r="F43" i="2" s="1"/>
  <c r="G56" i="2"/>
  <c r="H56" i="2"/>
  <c r="I56" i="2"/>
  <c r="J56" i="2"/>
  <c r="K56" i="2"/>
  <c r="L56" i="2"/>
  <c r="M56" i="2"/>
  <c r="N56" i="2"/>
  <c r="O56" i="2"/>
  <c r="R56" i="2"/>
  <c r="S56" i="2"/>
  <c r="V56" i="2"/>
  <c r="W56" i="2"/>
  <c r="E57" i="2"/>
  <c r="P57" i="2"/>
  <c r="P56" i="2" s="1"/>
  <c r="Q57" i="2"/>
  <c r="Q56" i="2" s="1"/>
  <c r="R57" i="2"/>
  <c r="S57" i="2"/>
  <c r="T57" i="2"/>
  <c r="U57" i="2"/>
  <c r="E58" i="2"/>
  <c r="P58" i="2"/>
  <c r="Q58" i="2"/>
  <c r="R58" i="2"/>
  <c r="S58" i="2"/>
  <c r="T58" i="2"/>
  <c r="U58" i="2"/>
  <c r="E59" i="2"/>
  <c r="P59" i="2"/>
  <c r="Q59" i="2"/>
  <c r="R59" i="2"/>
  <c r="S59" i="2"/>
  <c r="T59" i="2"/>
  <c r="U59" i="2"/>
  <c r="E60" i="2"/>
  <c r="P60" i="2"/>
  <c r="Q60" i="2"/>
  <c r="R60" i="2"/>
  <c r="S60" i="2"/>
  <c r="T60" i="2"/>
  <c r="U60" i="2"/>
  <c r="B61" i="2"/>
  <c r="B62" i="2"/>
  <c r="C62" i="2"/>
  <c r="D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V62" i="2"/>
  <c r="W62" i="2"/>
  <c r="E63" i="2"/>
  <c r="P63" i="2"/>
  <c r="Q63" i="2"/>
  <c r="R63" i="2"/>
  <c r="S63" i="2"/>
  <c r="E64" i="2"/>
  <c r="P64" i="2"/>
  <c r="Q64" i="2"/>
  <c r="R64" i="2"/>
  <c r="S64" i="2"/>
  <c r="T64" i="2"/>
  <c r="U64" i="2"/>
  <c r="T61" i="5" l="1"/>
  <c r="U61" i="5"/>
  <c r="E65" i="5"/>
  <c r="T61" i="4"/>
  <c r="E65" i="4"/>
  <c r="U61" i="4"/>
  <c r="E8" i="3"/>
  <c r="T9" i="3"/>
  <c r="U9" i="3"/>
  <c r="L65" i="3"/>
  <c r="R65" i="3" s="1"/>
  <c r="R61" i="3"/>
  <c r="S61" i="3"/>
  <c r="M65" i="3"/>
  <c r="S65" i="3" s="1"/>
  <c r="T43" i="3"/>
  <c r="U43" i="3"/>
  <c r="P61" i="3"/>
  <c r="P65" i="3" s="1"/>
  <c r="U62" i="3"/>
  <c r="T62" i="3"/>
  <c r="T13" i="2"/>
  <c r="U13" i="2"/>
  <c r="T16" i="2"/>
  <c r="U16" i="2"/>
  <c r="O61" i="2"/>
  <c r="O65" i="2" s="1"/>
  <c r="N61" i="2"/>
  <c r="N65" i="2" s="1"/>
  <c r="M61" i="2"/>
  <c r="S8" i="2"/>
  <c r="L61" i="2"/>
  <c r="R8" i="2"/>
  <c r="B65" i="2"/>
  <c r="E9" i="2"/>
  <c r="D61" i="2"/>
  <c r="D65" i="2" s="1"/>
  <c r="T36" i="2"/>
  <c r="U36" i="2"/>
  <c r="E28" i="2"/>
  <c r="C61" i="2"/>
  <c r="C65" i="2" s="1"/>
  <c r="T42" i="2"/>
  <c r="U42" i="2"/>
  <c r="Q9" i="2"/>
  <c r="Q8" i="2" s="1"/>
  <c r="Q61" i="2" s="1"/>
  <c r="Q65" i="2" s="1"/>
  <c r="P9" i="2"/>
  <c r="P8" i="2" s="1"/>
  <c r="P61" i="2" s="1"/>
  <c r="P65" i="2" s="1"/>
  <c r="H43" i="2"/>
  <c r="H61" i="2" s="1"/>
  <c r="H65" i="2" s="1"/>
  <c r="E62" i="2"/>
  <c r="T63" i="2"/>
  <c r="U63" i="2"/>
  <c r="G43" i="2"/>
  <c r="T44" i="2"/>
  <c r="U44" i="2"/>
  <c r="E43" i="2"/>
  <c r="J61" i="2"/>
  <c r="J65" i="2" s="1"/>
  <c r="I61" i="2"/>
  <c r="I65" i="2" s="1"/>
  <c r="G8" i="2"/>
  <c r="G61" i="2" s="1"/>
  <c r="G65" i="2" s="1"/>
  <c r="F8" i="2"/>
  <c r="F61" i="2" s="1"/>
  <c r="F65" i="2" s="1"/>
  <c r="Q28" i="2"/>
  <c r="T39" i="2"/>
  <c r="U39" i="2"/>
  <c r="P28" i="2"/>
  <c r="U56" i="2"/>
  <c r="U19" i="2"/>
  <c r="U47" i="2"/>
  <c r="U22" i="2"/>
  <c r="U50" i="2"/>
  <c r="U25" i="2"/>
  <c r="W62" i="1"/>
  <c r="V62" i="1"/>
  <c r="O62" i="1"/>
  <c r="N62" i="1"/>
  <c r="M62" i="1"/>
  <c r="S62" i="1" s="1"/>
  <c r="L62" i="1"/>
  <c r="R62" i="1" s="1"/>
  <c r="K62" i="1"/>
  <c r="J62" i="1"/>
  <c r="I62" i="1"/>
  <c r="H62" i="1"/>
  <c r="G62" i="1"/>
  <c r="F62" i="1"/>
  <c r="D62" i="1"/>
  <c r="C62" i="1"/>
  <c r="B62" i="1"/>
  <c r="W56" i="1"/>
  <c r="W43" i="1" s="1"/>
  <c r="V56" i="1"/>
  <c r="O56" i="1"/>
  <c r="N56" i="1"/>
  <c r="M56" i="1"/>
  <c r="M43" i="1" s="1"/>
  <c r="S43" i="1" s="1"/>
  <c r="L56" i="1"/>
  <c r="L43" i="1" s="1"/>
  <c r="R43" i="1" s="1"/>
  <c r="K56" i="1"/>
  <c r="J56" i="1"/>
  <c r="I56" i="1"/>
  <c r="H56" i="1"/>
  <c r="G56" i="1"/>
  <c r="F56" i="1"/>
  <c r="D56" i="1"/>
  <c r="C56" i="1"/>
  <c r="B56" i="1"/>
  <c r="W44" i="1"/>
  <c r="V44" i="1"/>
  <c r="O44" i="1"/>
  <c r="O43" i="1" s="1"/>
  <c r="N44" i="1"/>
  <c r="M44" i="1"/>
  <c r="S44" i="1" s="1"/>
  <c r="L44" i="1"/>
  <c r="R44" i="1" s="1"/>
  <c r="K44" i="1"/>
  <c r="J44" i="1"/>
  <c r="I44" i="1"/>
  <c r="H44" i="1"/>
  <c r="H43" i="1" s="1"/>
  <c r="G44" i="1"/>
  <c r="F44" i="1"/>
  <c r="D44" i="1"/>
  <c r="C44" i="1"/>
  <c r="B44" i="1"/>
  <c r="W28" i="1"/>
  <c r="V28" i="1"/>
  <c r="O28" i="1"/>
  <c r="N28" i="1"/>
  <c r="M28" i="1"/>
  <c r="L28" i="1"/>
  <c r="K28" i="1"/>
  <c r="K8" i="1" s="1"/>
  <c r="J28" i="1"/>
  <c r="I28" i="1"/>
  <c r="I8" i="1" s="1"/>
  <c r="H28" i="1"/>
  <c r="G28" i="1"/>
  <c r="F28" i="1"/>
  <c r="D28" i="1"/>
  <c r="C28" i="1"/>
  <c r="C8" i="1" s="1"/>
  <c r="B28" i="1"/>
  <c r="B8" i="1" s="1"/>
  <c r="W9" i="1"/>
  <c r="V9" i="1"/>
  <c r="O9" i="1"/>
  <c r="O8" i="1" s="1"/>
  <c r="N9" i="1"/>
  <c r="N8" i="1" s="1"/>
  <c r="M9" i="1"/>
  <c r="L9" i="1"/>
  <c r="K9" i="1"/>
  <c r="J9" i="1"/>
  <c r="I9" i="1"/>
  <c r="H9" i="1"/>
  <c r="G9" i="1"/>
  <c r="F9" i="1"/>
  <c r="D9" i="1"/>
  <c r="C9" i="1"/>
  <c r="B9" i="1"/>
  <c r="S64" i="1"/>
  <c r="R64" i="1"/>
  <c r="Q64" i="1"/>
  <c r="P64" i="1"/>
  <c r="E64" i="1"/>
  <c r="U64" i="1" s="1"/>
  <c r="S63" i="1"/>
  <c r="R63" i="1"/>
  <c r="Q63" i="1"/>
  <c r="P63" i="1"/>
  <c r="E63" i="1"/>
  <c r="S60" i="1"/>
  <c r="R60" i="1"/>
  <c r="Q60" i="1"/>
  <c r="P60" i="1"/>
  <c r="E60" i="1"/>
  <c r="U60" i="1" s="1"/>
  <c r="S59" i="1"/>
  <c r="R59" i="1"/>
  <c r="Q59" i="1"/>
  <c r="P59" i="1"/>
  <c r="E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5" i="1"/>
  <c r="R55" i="1"/>
  <c r="Q55" i="1"/>
  <c r="P55" i="1"/>
  <c r="E55" i="1"/>
  <c r="U55" i="1" s="1"/>
  <c r="S54" i="1"/>
  <c r="R54" i="1"/>
  <c r="Q54" i="1"/>
  <c r="P54" i="1"/>
  <c r="E54" i="1"/>
  <c r="T54" i="1" s="1"/>
  <c r="S53" i="1"/>
  <c r="R53" i="1"/>
  <c r="Q53" i="1"/>
  <c r="P53" i="1"/>
  <c r="E53" i="1"/>
  <c r="T53" i="1" s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T46" i="1" s="1"/>
  <c r="S45" i="1"/>
  <c r="R45" i="1"/>
  <c r="Q45" i="1"/>
  <c r="P45" i="1"/>
  <c r="E45" i="1"/>
  <c r="U45" i="1" s="1"/>
  <c r="U42" i="1"/>
  <c r="T42" i="1"/>
  <c r="S42" i="1"/>
  <c r="R42" i="1"/>
  <c r="Q42" i="1"/>
  <c r="P42" i="1"/>
  <c r="E42" i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P35" i="1"/>
  <c r="E35" i="1"/>
  <c r="U35" i="1" s="1"/>
  <c r="U34" i="1"/>
  <c r="S34" i="1"/>
  <c r="R34" i="1"/>
  <c r="Q34" i="1"/>
  <c r="P34" i="1"/>
  <c r="E34" i="1"/>
  <c r="T34" i="1" s="1"/>
  <c r="S33" i="1"/>
  <c r="R33" i="1"/>
  <c r="Q33" i="1"/>
  <c r="P33" i="1"/>
  <c r="E33" i="1"/>
  <c r="T33" i="1" s="1"/>
  <c r="S32" i="1"/>
  <c r="R32" i="1"/>
  <c r="Q32" i="1"/>
  <c r="P32" i="1"/>
  <c r="E32" i="1"/>
  <c r="U32" i="1" s="1"/>
  <c r="S31" i="1"/>
  <c r="R31" i="1"/>
  <c r="Q31" i="1"/>
  <c r="P31" i="1"/>
  <c r="E31" i="1"/>
  <c r="S30" i="1"/>
  <c r="R30" i="1"/>
  <c r="Q30" i="1"/>
  <c r="P30" i="1"/>
  <c r="E30" i="1"/>
  <c r="U30" i="1" s="1"/>
  <c r="S29" i="1"/>
  <c r="R29" i="1"/>
  <c r="Q29" i="1"/>
  <c r="P29" i="1"/>
  <c r="E29" i="1"/>
  <c r="U29" i="1" s="1"/>
  <c r="S27" i="1"/>
  <c r="R27" i="1"/>
  <c r="Q27" i="1"/>
  <c r="P27" i="1"/>
  <c r="E27" i="1"/>
  <c r="U27" i="1" s="1"/>
  <c r="S26" i="1"/>
  <c r="R26" i="1"/>
  <c r="Q26" i="1"/>
  <c r="U26" i="1" s="1"/>
  <c r="P26" i="1"/>
  <c r="E26" i="1"/>
  <c r="T26" i="1" s="1"/>
  <c r="S25" i="1"/>
  <c r="R25" i="1"/>
  <c r="Q25" i="1"/>
  <c r="P25" i="1"/>
  <c r="E25" i="1"/>
  <c r="T25" i="1" s="1"/>
  <c r="S24" i="1"/>
  <c r="R24" i="1"/>
  <c r="Q24" i="1"/>
  <c r="P24" i="1"/>
  <c r="E24" i="1"/>
  <c r="U24" i="1" s="1"/>
  <c r="S23" i="1"/>
  <c r="R23" i="1"/>
  <c r="Q23" i="1"/>
  <c r="U23" i="1" s="1"/>
  <c r="P23" i="1"/>
  <c r="T23" i="1" s="1"/>
  <c r="E23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T18" i="1" s="1"/>
  <c r="S17" i="1"/>
  <c r="R17" i="1"/>
  <c r="Q17" i="1"/>
  <c r="P17" i="1"/>
  <c r="E17" i="1"/>
  <c r="U17" i="1" s="1"/>
  <c r="S16" i="1"/>
  <c r="R16" i="1"/>
  <c r="Q16" i="1"/>
  <c r="P16" i="1"/>
  <c r="E16" i="1"/>
  <c r="T16" i="1" s="1"/>
  <c r="S15" i="1"/>
  <c r="R15" i="1"/>
  <c r="Q15" i="1"/>
  <c r="P15" i="1"/>
  <c r="E15" i="1"/>
  <c r="U15" i="1" s="1"/>
  <c r="S14" i="1"/>
  <c r="R14" i="1"/>
  <c r="Q14" i="1"/>
  <c r="P14" i="1"/>
  <c r="E14" i="1"/>
  <c r="T14" i="1" s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T10" i="1" s="1"/>
  <c r="T65" i="5" l="1"/>
  <c r="U65" i="5"/>
  <c r="T65" i="4"/>
  <c r="U65" i="4"/>
  <c r="T8" i="3"/>
  <c r="U8" i="3"/>
  <c r="E61" i="3"/>
  <c r="T62" i="2"/>
  <c r="U62" i="2"/>
  <c r="T28" i="2"/>
  <c r="U28" i="2"/>
  <c r="E8" i="2"/>
  <c r="T9" i="2"/>
  <c r="U9" i="2"/>
  <c r="L65" i="2"/>
  <c r="R65" i="2" s="1"/>
  <c r="R61" i="2"/>
  <c r="T43" i="2"/>
  <c r="U43" i="2"/>
  <c r="M65" i="2"/>
  <c r="S65" i="2" s="1"/>
  <c r="S61" i="2"/>
  <c r="U16" i="1"/>
  <c r="U13" i="1"/>
  <c r="T49" i="1"/>
  <c r="T24" i="1"/>
  <c r="Q62" i="1"/>
  <c r="T64" i="1"/>
  <c r="T40" i="1"/>
  <c r="U53" i="1"/>
  <c r="T32" i="1"/>
  <c r="U36" i="1"/>
  <c r="T13" i="1"/>
  <c r="U14" i="1"/>
  <c r="T21" i="1"/>
  <c r="U59" i="1"/>
  <c r="U33" i="1"/>
  <c r="G8" i="1"/>
  <c r="U22" i="1"/>
  <c r="U54" i="1"/>
  <c r="U18" i="1"/>
  <c r="U25" i="1"/>
  <c r="O61" i="1"/>
  <c r="O65" i="1" s="1"/>
  <c r="P62" i="1"/>
  <c r="T45" i="1"/>
  <c r="T17" i="1"/>
  <c r="T59" i="1"/>
  <c r="U46" i="1"/>
  <c r="C43" i="1"/>
  <c r="C61" i="1" s="1"/>
  <c r="C65" i="1" s="1"/>
  <c r="T41" i="1"/>
  <c r="U50" i="1"/>
  <c r="U10" i="1"/>
  <c r="U31" i="1"/>
  <c r="U63" i="1"/>
  <c r="R9" i="1"/>
  <c r="J43" i="1"/>
  <c r="P56" i="1"/>
  <c r="T60" i="1"/>
  <c r="Q56" i="1"/>
  <c r="N43" i="1"/>
  <c r="N61" i="1" s="1"/>
  <c r="N65" i="1" s="1"/>
  <c r="I43" i="1"/>
  <c r="I61" i="1" s="1"/>
  <c r="I65" i="1" s="1"/>
  <c r="F43" i="1"/>
  <c r="G43" i="1"/>
  <c r="G61" i="1" s="1"/>
  <c r="G65" i="1" s="1"/>
  <c r="B43" i="1"/>
  <c r="B61" i="1" s="1"/>
  <c r="B65" i="1" s="1"/>
  <c r="K43" i="1"/>
  <c r="K61" i="1"/>
  <c r="K65" i="1" s="1"/>
  <c r="E44" i="1"/>
  <c r="T52" i="1"/>
  <c r="Q44" i="1"/>
  <c r="T51" i="1"/>
  <c r="P44" i="1"/>
  <c r="V43" i="1"/>
  <c r="T39" i="1"/>
  <c r="T35" i="1"/>
  <c r="W8" i="1"/>
  <c r="H8" i="1"/>
  <c r="V8" i="1"/>
  <c r="P28" i="1"/>
  <c r="F8" i="1"/>
  <c r="J8" i="1"/>
  <c r="J61" i="1" s="1"/>
  <c r="J65" i="1" s="1"/>
  <c r="T15" i="1"/>
  <c r="P9" i="1"/>
  <c r="S9" i="1"/>
  <c r="Q9" i="1"/>
  <c r="W61" i="1"/>
  <c r="W65" i="1" s="1"/>
  <c r="H61" i="1"/>
  <c r="H65" i="1" s="1"/>
  <c r="Q28" i="1"/>
  <c r="E56" i="1"/>
  <c r="T31" i="1"/>
  <c r="D8" i="1"/>
  <c r="L8" i="1"/>
  <c r="E9" i="1"/>
  <c r="T12" i="1"/>
  <c r="T20" i="1"/>
  <c r="T30" i="1"/>
  <c r="T38" i="1"/>
  <c r="T48" i="1"/>
  <c r="T58" i="1"/>
  <c r="T63" i="1"/>
  <c r="E28" i="1"/>
  <c r="M8" i="1"/>
  <c r="E62" i="1"/>
  <c r="U62" i="1" s="1"/>
  <c r="T11" i="1"/>
  <c r="T19" i="1"/>
  <c r="T27" i="1"/>
  <c r="T29" i="1"/>
  <c r="T37" i="1"/>
  <c r="T47" i="1"/>
  <c r="T55" i="1"/>
  <c r="T57" i="1"/>
  <c r="R56" i="1"/>
  <c r="S56" i="1"/>
  <c r="D43" i="1"/>
  <c r="R28" i="1"/>
  <c r="S28" i="1"/>
  <c r="E65" i="3" l="1"/>
  <c r="U61" i="3"/>
  <c r="T61" i="3"/>
  <c r="E61" i="2"/>
  <c r="T8" i="2"/>
  <c r="U8" i="2"/>
  <c r="P8" i="1"/>
  <c r="P43" i="1"/>
  <c r="Q43" i="1"/>
  <c r="U44" i="1"/>
  <c r="F61" i="1"/>
  <c r="F65" i="1" s="1"/>
  <c r="E43" i="1"/>
  <c r="T43" i="1" s="1"/>
  <c r="T44" i="1"/>
  <c r="P61" i="1"/>
  <c r="P65" i="1" s="1"/>
  <c r="V61" i="1"/>
  <c r="V65" i="1" s="1"/>
  <c r="Q8" i="1"/>
  <c r="Q61" i="1" s="1"/>
  <c r="Q65" i="1" s="1"/>
  <c r="U9" i="1"/>
  <c r="T9" i="1"/>
  <c r="S8" i="1"/>
  <c r="M61" i="1"/>
  <c r="E8" i="1"/>
  <c r="U28" i="1"/>
  <c r="R8" i="1"/>
  <c r="L61" i="1"/>
  <c r="D61" i="1"/>
  <c r="D65" i="1" s="1"/>
  <c r="T28" i="1"/>
  <c r="T62" i="1"/>
  <c r="T56" i="1"/>
  <c r="U56" i="1"/>
  <c r="T65" i="3" l="1"/>
  <c r="U65" i="3"/>
  <c r="U61" i="2"/>
  <c r="E65" i="2"/>
  <c r="T61" i="2"/>
  <c r="U43" i="1"/>
  <c r="U8" i="1"/>
  <c r="E61" i="1"/>
  <c r="T8" i="1"/>
  <c r="S61" i="1"/>
  <c r="M65" i="1"/>
  <c r="S65" i="1" s="1"/>
  <c r="R61" i="1"/>
  <c r="L65" i="1"/>
  <c r="R65" i="1" s="1"/>
  <c r="U65" i="2" l="1"/>
  <c r="T65" i="2"/>
  <c r="U61" i="1"/>
  <c r="T61" i="1"/>
  <c r="E65" i="1"/>
  <c r="U65" i="1" l="1"/>
  <c r="T65" i="1"/>
</calcChain>
</file>

<file path=xl/sharedStrings.xml><?xml version="1.0" encoding="utf-8"?>
<sst xmlns="http://schemas.openxmlformats.org/spreadsheetml/2006/main" count="1100" uniqueCount="109">
  <si>
    <t>Figures Finalised as at 2025/08/08</t>
  </si>
  <si>
    <t/>
  </si>
  <si>
    <t>4th Quarter Ended 30 June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</si>
  <si>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</si>
  <si>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</si>
  <si>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</si>
  <si>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</si>
  <si>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</si>
  <si>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</si>
  <si>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</si>
  <si>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</si>
  <si>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</si>
  <si>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</si>
  <si>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</si>
  <si>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</si>
  <si>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</si>
  <si>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</si>
  <si>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</si>
  <si>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</si>
  <si>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</si>
  <si>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</si>
  <si>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</si>
  <si>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</si>
  <si>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</si>
  <si>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</si>
  <si>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</si>
  <si>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</si>
  <si>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</si>
  <si>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</si>
  <si>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</si>
  <si>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</si>
  <si>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</si>
  <si>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</si>
  <si>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</si>
  <si>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</si>
  <si>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</si>
  <si>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</si>
  <si>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</si>
  <si>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</si>
  <si>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</si>
  <si>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</si>
  <si>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</si>
  <si>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</si>
  <si>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</si>
  <si>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</si>
  <si>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</si>
  <si>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</si>
  <si>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</si>
  <si>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</si>
  <si>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</si>
  <si>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</si>
  <si>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</si>
  <si>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</si>
  <si>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</si>
  <si>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</si>
  <si>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</si>
  <si>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</si>
  <si>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</si>
  <si>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</si>
  <si>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</si>
  <si>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</si>
  <si>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</si>
  <si>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</si>
  <si>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</si>
  <si>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</si>
  <si>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</si>
  <si>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</si>
  <si>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</si>
  <si>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</si>
  <si>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</si>
  <si>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</si>
  <si>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</si>
  <si>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</si>
  <si>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</si>
  <si>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</si>
  <si>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</si>
  <si>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</si>
  <si>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</si>
  <si>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</si>
  <si>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</si>
  <si>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</si>
  <si>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</si>
  <si>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</si>
  <si>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</si>
  <si>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</si>
  <si>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</si>
  <si>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</si>
  <si>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</si>
  <si>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</si>
  <si>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</si>
  <si>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</si>
  <si>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</si>
  <si>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</si>
  <si>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</si>
  <si>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</si>
  <si>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</si>
  <si>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</si>
  <si>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</si>
  <si>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</si>
  <si>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</si>
  <si>
    <t>Eastern Cape</t>
  </si>
  <si>
    <t>Free State</t>
  </si>
  <si>
    <t>Gauteng</t>
  </si>
  <si>
    <t>KwaZulu-Natal</t>
  </si>
  <si>
    <t>Limpopo</t>
  </si>
  <si>
    <t>Mpumalanga</t>
  </si>
  <si>
    <t>North West</t>
  </si>
  <si>
    <t>Northern Cape</t>
  </si>
  <si>
    <t>WesternCape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</si>
</sst>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5139-3FBC-4287-9C57-FF8A3A81F979}">
  <sheetPr>
    <pageSetUpPr fitToPage="1"/>
  </sheetPr>
  <dimension ref="A1:W80"/>
  <sheetViews>
    <sheetView showGridLines="0" tabSelected="1" topLeftCell="A3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43813824000</v>
      </c>
      <c r="C8" s="36">
        <f>+C9+C28</f>
        <v>-525105000</v>
      </c>
      <c r="D8" s="36">
        <f>+D9+D28</f>
        <v>0</v>
      </c>
      <c r="E8" s="36">
        <f>+E9+E28</f>
        <v>43288719000</v>
      </c>
      <c r="F8" s="37">
        <f>+F9+F28</f>
        <v>43292984000</v>
      </c>
      <c r="G8" s="38">
        <f>+G9+G28</f>
        <v>42076807000</v>
      </c>
      <c r="H8" s="37">
        <f>+H9+H28</f>
        <v>7758785000</v>
      </c>
      <c r="I8" s="38">
        <f>+I9+I28</f>
        <v>3424740388</v>
      </c>
      <c r="J8" s="37">
        <f>+J9+J28</f>
        <v>10747355000</v>
      </c>
      <c r="K8" s="38">
        <f>+K9+K28</f>
        <v>9390481751</v>
      </c>
      <c r="L8" s="37">
        <f>+L9+L28</f>
        <v>7461751000</v>
      </c>
      <c r="M8" s="38">
        <f>+M9+M28</f>
        <v>6694469176</v>
      </c>
      <c r="N8" s="37">
        <f>+N9+N28</f>
        <v>9985225000</v>
      </c>
      <c r="O8" s="38">
        <f>+O9+O28</f>
        <v>9115886048</v>
      </c>
      <c r="P8" s="37">
        <f>+P9+P28</f>
        <v>35953116000</v>
      </c>
      <c r="Q8" s="38">
        <f>+Q9+Q28</f>
        <v>28625577363</v>
      </c>
      <c r="R8" s="16">
        <f>IF(($L8       =0),0,((($N8       -$L8       )/$L8       )*100))</f>
        <v>33.818791326593448</v>
      </c>
      <c r="S8" s="17">
        <f>IF(($M8       =0),0,((($O8       -$M8       )/$M8       )*100))</f>
        <v>36.170408860509781</v>
      </c>
      <c r="T8" s="16">
        <f>IF(($E8       =0),0,(($P8       /$E8       )*100))</f>
        <v>83.054238680520896</v>
      </c>
      <c r="U8" s="18">
        <f>IF(($E8       =0),0,(($Q8       /$E8       )*100))</f>
        <v>66.127106609461009</v>
      </c>
      <c r="V8" s="37">
        <f>+V9+V28</f>
        <v>2567506000</v>
      </c>
      <c r="W8" s="38">
        <f>+W9+W28</f>
        <v>777910000</v>
      </c>
    </row>
    <row r="9" spans="1:23" ht="13" x14ac:dyDescent="0.3">
      <c r="A9" s="19" t="s">
        <v>35</v>
      </c>
      <c r="B9" s="39">
        <f>SUM(B10:B27)</f>
        <v>41884593000</v>
      </c>
      <c r="C9" s="39">
        <f>SUM(C10:C27)</f>
        <v>-903447000</v>
      </c>
      <c r="D9" s="39">
        <f>SUM(D10:D27)</f>
        <v>0</v>
      </c>
      <c r="E9" s="39">
        <f>SUM(E10:E27)</f>
        <v>40981146000</v>
      </c>
      <c r="F9" s="40">
        <f>SUM(F10:F27)</f>
        <v>40985411000</v>
      </c>
      <c r="G9" s="41">
        <f>SUM(G10:G27)</f>
        <v>39769234000</v>
      </c>
      <c r="H9" s="40">
        <f>SUM(H10:H27)</f>
        <v>7434713000</v>
      </c>
      <c r="I9" s="41">
        <f>SUM(I10:I27)</f>
        <v>3250384023</v>
      </c>
      <c r="J9" s="40">
        <f>SUM(J10:J27)</f>
        <v>10306622000</v>
      </c>
      <c r="K9" s="41">
        <f>SUM(K10:K27)</f>
        <v>9032230326</v>
      </c>
      <c r="L9" s="40">
        <f>SUM(L10:L27)</f>
        <v>7068205000</v>
      </c>
      <c r="M9" s="41">
        <f>SUM(M10:M27)</f>
        <v>6242807849</v>
      </c>
      <c r="N9" s="40">
        <f>SUM(N10:N27)</f>
        <v>9659852000</v>
      </c>
      <c r="O9" s="41">
        <f>SUM(O10:O27)</f>
        <v>8746787723</v>
      </c>
      <c r="P9" s="40">
        <f>SUM(P10:P27)</f>
        <v>34469392000</v>
      </c>
      <c r="Q9" s="41">
        <f>SUM(Q10:Q27)</f>
        <v>27272209921</v>
      </c>
      <c r="R9" s="20">
        <f>IF(($L9       =0),0,((($N9       -$L9       )/$L9       )*100))</f>
        <v>36.666268168509539</v>
      </c>
      <c r="S9" s="21">
        <f>IF(($M9       =0),0,((($O9       -$M9       )/$M9       )*100))</f>
        <v>40.109834141396782</v>
      </c>
      <c r="T9" s="20">
        <f>IF(($E9       =0),0,(($P9       /$E9       )*100))</f>
        <v>84.110366264525638</v>
      </c>
      <c r="U9" s="22">
        <f>IF(($E9       =0),0,(($Q9       /$E9       )*100))</f>
        <v>66.548187600707891</v>
      </c>
      <c r="V9" s="40">
        <f>SUM(V10:V27)</f>
        <v>2293512000</v>
      </c>
      <c r="W9" s="41">
        <f>SUM(W10:W27)</f>
        <v>654861000</v>
      </c>
    </row>
    <row r="10" spans="1:23" ht="13" x14ac:dyDescent="0.3">
      <c r="A10" s="23" t="s">
        <v>36</v>
      </c>
      <c r="B10" s="42">
        <v>17023303000</v>
      </c>
      <c r="C10" s="42">
        <v>31052000</v>
      </c>
      <c r="D10" s="42"/>
      <c r="E10" s="42">
        <f>$B10      +$C10      +$D10</f>
        <v>17054355000</v>
      </c>
      <c r="F10" s="43">
        <v>17043889000</v>
      </c>
      <c r="G10" s="44">
        <v>17043889000</v>
      </c>
      <c r="H10" s="43">
        <v>4172118000</v>
      </c>
      <c r="I10" s="44">
        <v>1209554951</v>
      </c>
      <c r="J10" s="43">
        <v>5191057000</v>
      </c>
      <c r="K10" s="44">
        <v>4464770114</v>
      </c>
      <c r="L10" s="43">
        <v>3512901000</v>
      </c>
      <c r="M10" s="44">
        <v>2951852083</v>
      </c>
      <c r="N10" s="43">
        <v>3615212000</v>
      </c>
      <c r="O10" s="44">
        <v>3515624994</v>
      </c>
      <c r="P10" s="43">
        <f>$H10      +$J10      +$L10      +$N10</f>
        <v>16491288000</v>
      </c>
      <c r="Q10" s="44">
        <f>$I10      +$K10      +$M10      +$O10</f>
        <v>12141802142</v>
      </c>
      <c r="R10" s="24">
        <f>IF(($L10      =0),0,((($N10      -$L10      )/$L10      )*100))</f>
        <v>2.9124361887795871</v>
      </c>
      <c r="S10" s="25">
        <f>IF(($M10      =0),0,((($O10      -$M10      )/$M10      )*100))</f>
        <v>19.098955338813298</v>
      </c>
      <c r="T10" s="24">
        <f>IF(($E10      =0),0,(($P10      /$E10      )*100))</f>
        <v>96.6983975647276</v>
      </c>
      <c r="U10" s="26">
        <f>IF(($E10      =0),0,(($Q10      /$E10      )*100))</f>
        <v>71.194730859067974</v>
      </c>
      <c r="V10" s="43">
        <v>310038000</v>
      </c>
      <c r="W10" s="44">
        <v>42326000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IF(($L11      =0),0,((($N11      -$L11      )/$L11      )*100))</f>
        <v>0</v>
      </c>
      <c r="S11" s="25">
        <f>IF(($M11      =0),0,((($O11      -$M11      )/$M11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7473434000</v>
      </c>
      <c r="C12" s="42">
        <v>-1393871000</v>
      </c>
      <c r="D12" s="42"/>
      <c r="E12" s="42">
        <f>$B12      +$C12      +$D12</f>
        <v>6079563000</v>
      </c>
      <c r="F12" s="43">
        <v>6079563000</v>
      </c>
      <c r="G12" s="44">
        <v>6079563000</v>
      </c>
      <c r="H12" s="43">
        <v>684028000</v>
      </c>
      <c r="I12" s="44">
        <v>527225397</v>
      </c>
      <c r="J12" s="43">
        <v>956712000</v>
      </c>
      <c r="K12" s="44">
        <v>950503926</v>
      </c>
      <c r="L12" s="43">
        <v>1008877000</v>
      </c>
      <c r="M12" s="44">
        <v>490478453</v>
      </c>
      <c r="N12" s="43">
        <v>1975831000</v>
      </c>
      <c r="O12" s="44">
        <v>844369151</v>
      </c>
      <c r="P12" s="43">
        <f>$H12      +$J12      +$L12      +$N12</f>
        <v>4625448000</v>
      </c>
      <c r="Q12" s="44">
        <f>$I12      +$K12      +$M12      +$O12</f>
        <v>2812576927</v>
      </c>
      <c r="R12" s="24">
        <f>IF(($L12      =0),0,((($N12      -$L12      )/$L12      )*100))</f>
        <v>95.844587595911108</v>
      </c>
      <c r="S12" s="25">
        <f>IF(($M12      =0),0,((($O12      -$M12      )/$M12      )*100))</f>
        <v>72.152139576251685</v>
      </c>
      <c r="T12" s="24">
        <f>IF(($E12      =0),0,(($P12      /$E12      )*100))</f>
        <v>76.081915756116018</v>
      </c>
      <c r="U12" s="26">
        <f>IF(($E12      =0),0,(($Q12      /$E12      )*100))</f>
        <v>46.262814070682381</v>
      </c>
      <c r="V12" s="43">
        <v>626433000</v>
      </c>
      <c r="W12" s="44">
        <v>196221000</v>
      </c>
    </row>
    <row r="13" spans="1:23" ht="13" x14ac:dyDescent="0.3">
      <c r="A13" s="23" t="s">
        <v>39</v>
      </c>
      <c r="B13" s="42">
        <v>1746436000</v>
      </c>
      <c r="C13" s="42"/>
      <c r="D13" s="42"/>
      <c r="E13" s="42">
        <f>$B13      +$C13      +$D13</f>
        <v>1746436000</v>
      </c>
      <c r="F13" s="43">
        <v>1746436000</v>
      </c>
      <c r="G13" s="44">
        <v>1746436000</v>
      </c>
      <c r="H13" s="43">
        <v>304185000</v>
      </c>
      <c r="I13" s="44">
        <v>173691698</v>
      </c>
      <c r="J13" s="43">
        <v>447639000</v>
      </c>
      <c r="K13" s="44">
        <v>469195336</v>
      </c>
      <c r="L13" s="43">
        <v>282532000</v>
      </c>
      <c r="M13" s="44">
        <v>350052421</v>
      </c>
      <c r="N13" s="43">
        <v>322314000</v>
      </c>
      <c r="O13" s="44">
        <v>357000854</v>
      </c>
      <c r="P13" s="43">
        <f>$H13      +$J13      +$L13      +$N13</f>
        <v>1356670000</v>
      </c>
      <c r="Q13" s="44">
        <f>$I13      +$K13      +$M13      +$O13</f>
        <v>1349940309</v>
      </c>
      <c r="R13" s="24">
        <f>IF(($L13      =0),0,((($N13      -$L13      )/$L13      )*100))</f>
        <v>14.080528931236108</v>
      </c>
      <c r="S13" s="25">
        <f>IF(($M13      =0),0,((($O13      -$M13      )/$M13      )*100))</f>
        <v>1.9849692740733824</v>
      </c>
      <c r="T13" s="24">
        <f>IF(($E13      =0),0,(($P13      /$E13      )*100))</f>
        <v>77.682205359944476</v>
      </c>
      <c r="U13" s="26">
        <f>IF(($E13      =0),0,(($Q13      /$E13      )*100))</f>
        <v>77.296866819053207</v>
      </c>
      <c r="V13" s="43">
        <v>48365000</v>
      </c>
      <c r="W13" s="44">
        <v>10094000</v>
      </c>
    </row>
    <row r="14" spans="1:23" ht="13" x14ac:dyDescent="0.3">
      <c r="A14" s="23" t="s">
        <v>40</v>
      </c>
      <c r="B14" s="42">
        <v>1290552000</v>
      </c>
      <c r="C14" s="42"/>
      <c r="D14" s="42"/>
      <c r="E14" s="42">
        <f>$B14      +$C14      +$D14</f>
        <v>1290552000</v>
      </c>
      <c r="F14" s="43">
        <v>1305552000</v>
      </c>
      <c r="G14" s="44">
        <v>1300552000</v>
      </c>
      <c r="H14" s="43">
        <v>218690000</v>
      </c>
      <c r="I14" s="44">
        <v>145052743</v>
      </c>
      <c r="J14" s="43">
        <v>210393000</v>
      </c>
      <c r="K14" s="44">
        <v>221855947</v>
      </c>
      <c r="L14" s="43">
        <v>277749000</v>
      </c>
      <c r="M14" s="44">
        <v>243067748</v>
      </c>
      <c r="N14" s="43">
        <v>375381000</v>
      </c>
      <c r="O14" s="44">
        <v>279013588</v>
      </c>
      <c r="P14" s="43">
        <f>$H14      +$J14      +$L14      +$N14</f>
        <v>1082213000</v>
      </c>
      <c r="Q14" s="44">
        <f>$I14      +$K14      +$M14      +$O14</f>
        <v>888990026</v>
      </c>
      <c r="R14" s="24">
        <f>IF(($L14      =0),0,((($N14      -$L14      )/$L14      )*100))</f>
        <v>35.151161660348009</v>
      </c>
      <c r="S14" s="25">
        <f>IF(($M14      =0),0,((($O14      -$M14      )/$M14      )*100))</f>
        <v>14.788403766344189</v>
      </c>
      <c r="T14" s="24">
        <f>IF(($E14      =0),0,(($P14      /$E14      )*100))</f>
        <v>83.856597796911714</v>
      </c>
      <c r="U14" s="26">
        <f>IF(($E14      =0),0,(($Q14      /$E14      )*100))</f>
        <v>68.884479354570757</v>
      </c>
      <c r="V14" s="43">
        <v>11538000</v>
      </c>
      <c r="W14" s="44">
        <v>3186000</v>
      </c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IF(($L15      =0),0,((($N15      -$L15      )/$L15      )*100))</f>
        <v>0</v>
      </c>
      <c r="S15" s="25">
        <f>IF(($M15      =0),0,((($O15      -$M15      )/$M15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120646000</v>
      </c>
      <c r="C16" s="42"/>
      <c r="D16" s="42"/>
      <c r="E16" s="42">
        <f>$B16      +$C16      +$D16</f>
        <v>120646000</v>
      </c>
      <c r="F16" s="43">
        <v>120646000</v>
      </c>
      <c r="G16" s="44">
        <v>120646000</v>
      </c>
      <c r="H16" s="43">
        <v>15938000</v>
      </c>
      <c r="I16" s="44">
        <v>-12532808</v>
      </c>
      <c r="J16" s="43">
        <v>28230000</v>
      </c>
      <c r="K16" s="44">
        <v>33377956</v>
      </c>
      <c r="L16" s="43">
        <v>22601000</v>
      </c>
      <c r="M16" s="44">
        <v>17580277</v>
      </c>
      <c r="N16" s="43">
        <v>31820000</v>
      </c>
      <c r="O16" s="44">
        <v>32065684</v>
      </c>
      <c r="P16" s="43">
        <f>$H16      +$J16      +$L16      +$N16</f>
        <v>98589000</v>
      </c>
      <c r="Q16" s="44">
        <f>$I16      +$K16      +$M16      +$O16</f>
        <v>70491109</v>
      </c>
      <c r="R16" s="24">
        <f>IF(($L16      =0),0,((($N16      -$L16      )/$L16      )*100))</f>
        <v>40.79023052077342</v>
      </c>
      <c r="S16" s="25">
        <f>IF(($M16      =0),0,((($O16      -$M16      )/$M16      )*100))</f>
        <v>82.395783638676463</v>
      </c>
      <c r="T16" s="24">
        <f>IF(($E16      =0),0,(($P16      /$E16      )*100))</f>
        <v>81.717586990036978</v>
      </c>
      <c r="U16" s="26">
        <f>IF(($E16      =0),0,(($Q16      /$E16      )*100))</f>
        <v>58.428053147224112</v>
      </c>
      <c r="V16" s="43">
        <v>2737000</v>
      </c>
      <c r="W16" s="44">
        <v>127000</v>
      </c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IF(($L17      =0),0,((($N17      -$L17      )/$L17      )*100))</f>
        <v>0</v>
      </c>
      <c r="S17" s="25">
        <f>IF(($M17      =0),0,((($O17      -$M17      )/$M17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IF(($L18      =0),0,((($N18      -$L18      )/$L18      )*100))</f>
        <v>0</v>
      </c>
      <c r="S18" s="25">
        <f>IF(($M18      =0),0,((($O18      -$M18      )/$M18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IF(($L19      =0),0,((($N19      -$L19      )/$L19      )*100))</f>
        <v>0</v>
      </c>
      <c r="S19" s="25">
        <f>IF(($M19      =0),0,((($O19      -$M19      )/$M19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>
        <v>741003000</v>
      </c>
      <c r="C20" s="42">
        <v>683955000</v>
      </c>
      <c r="D20" s="42"/>
      <c r="E20" s="42">
        <f>$B20      +$C20      +$D20</f>
        <v>1424958000</v>
      </c>
      <c r="F20" s="43">
        <v>1424958000</v>
      </c>
      <c r="G20" s="44">
        <v>1424958000</v>
      </c>
      <c r="H20" s="43">
        <v>4430000</v>
      </c>
      <c r="I20" s="44">
        <v>40281492</v>
      </c>
      <c r="J20" s="43">
        <v>122483000</v>
      </c>
      <c r="K20" s="44">
        <v>114307856</v>
      </c>
      <c r="L20" s="43">
        <v>154926000</v>
      </c>
      <c r="M20" s="44">
        <v>189831152</v>
      </c>
      <c r="N20" s="43">
        <v>199537000</v>
      </c>
      <c r="O20" s="44">
        <v>230194485</v>
      </c>
      <c r="P20" s="43">
        <f>$H20      +$J20      +$L20      +$N20</f>
        <v>481376000</v>
      </c>
      <c r="Q20" s="44">
        <f>$I20      +$K20      +$M20      +$O20</f>
        <v>574614985</v>
      </c>
      <c r="R20" s="24">
        <f>IF(($L20      =0),0,((($N20      -$L20      )/$L20      )*100))</f>
        <v>28.795037630868929</v>
      </c>
      <c r="S20" s="25">
        <f>IF(($M20      =0),0,((($O20      -$M20      )/$M20      )*100))</f>
        <v>21.262755124617268</v>
      </c>
      <c r="T20" s="24">
        <f>IF(($E20      =0),0,(($P20      /$E20      )*100))</f>
        <v>33.781767602974966</v>
      </c>
      <c r="U20" s="26">
        <f>IF(($E20      =0),0,(($Q20      /$E20      )*100))</f>
        <v>40.32504712419594</v>
      </c>
      <c r="V20" s="43">
        <v>1069128000</v>
      </c>
      <c r="W20" s="44">
        <v>383016000</v>
      </c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IF(($L21      =0),0,((($N21      -$L21      )/$L21      )*100))</f>
        <v>0</v>
      </c>
      <c r="S21" s="25">
        <f>IF(($M21      =0),0,((($O21      -$M21      )/$M21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3852383000</v>
      </c>
      <c r="C22" s="42">
        <v>-225000000</v>
      </c>
      <c r="D22" s="42"/>
      <c r="E22" s="42">
        <f>$B22      +$C22      +$D22</f>
        <v>3627383000</v>
      </c>
      <c r="F22" s="43">
        <v>3627383000</v>
      </c>
      <c r="G22" s="44">
        <v>2416206000</v>
      </c>
      <c r="H22" s="43">
        <v>599426000</v>
      </c>
      <c r="I22" s="44">
        <v>357290489</v>
      </c>
      <c r="J22" s="43">
        <v>986891000</v>
      </c>
      <c r="K22" s="44">
        <v>781985030</v>
      </c>
      <c r="L22" s="43">
        <v>522308000</v>
      </c>
      <c r="M22" s="44">
        <v>498400812</v>
      </c>
      <c r="N22" s="43">
        <v>258471000</v>
      </c>
      <c r="O22" s="44">
        <v>1038873488</v>
      </c>
      <c r="P22" s="43">
        <f>$H22      +$J22      +$L22      +$N22</f>
        <v>2367096000</v>
      </c>
      <c r="Q22" s="44">
        <f>$I22      +$K22      +$M22      +$O22</f>
        <v>2676549819</v>
      </c>
      <c r="R22" s="24">
        <f>IF(($L22      =0),0,((($N22      -$L22      )/$L22      )*100))</f>
        <v>-50.513681582514536</v>
      </c>
      <c r="S22" s="25">
        <f>IF(($M22      =0),0,((($O22      -$M22      )/$M22      )*100))</f>
        <v>108.44137147994854</v>
      </c>
      <c r="T22" s="24">
        <f>IF(($E22      =0),0,(($P22      /$E22      )*100))</f>
        <v>65.256301857289401</v>
      </c>
      <c r="U22" s="26">
        <f>IF(($E22      =0),0,(($Q22      /$E22      )*100))</f>
        <v>73.787350798082258</v>
      </c>
      <c r="V22" s="43">
        <v>151991000</v>
      </c>
      <c r="W22" s="44"/>
    </row>
    <row r="23" spans="1:23" ht="13" x14ac:dyDescent="0.3">
      <c r="A23" s="23" t="s">
        <v>49</v>
      </c>
      <c r="B23" s="42">
        <v>3976226000</v>
      </c>
      <c r="C23" s="42"/>
      <c r="D23" s="42"/>
      <c r="E23" s="42">
        <f>$B23      +$C23      +$D23</f>
        <v>3976226000</v>
      </c>
      <c r="F23" s="43">
        <v>3976226000</v>
      </c>
      <c r="G23" s="44">
        <v>3976226000</v>
      </c>
      <c r="H23" s="43">
        <v>770900000</v>
      </c>
      <c r="I23" s="44">
        <v>201496944</v>
      </c>
      <c r="J23" s="43">
        <v>864512000</v>
      </c>
      <c r="K23" s="44">
        <v>1047837983</v>
      </c>
      <c r="L23" s="43">
        <v>302359000</v>
      </c>
      <c r="M23" s="44">
        <v>543878173</v>
      </c>
      <c r="N23" s="43">
        <v>1192078000</v>
      </c>
      <c r="O23" s="44">
        <v>885549004</v>
      </c>
      <c r="P23" s="43">
        <f>$H23      +$J23      +$L23      +$N23</f>
        <v>3129849000</v>
      </c>
      <c r="Q23" s="44">
        <f>$I23      +$K23      +$M23      +$O23</f>
        <v>2678762104</v>
      </c>
      <c r="R23" s="24">
        <f>IF(($L23      =0),0,((($N23      -$L23      )/$L23      )*100))</f>
        <v>294.2591422778882</v>
      </c>
      <c r="S23" s="25">
        <f>IF(($M23      =0),0,((($O23      -$M23      )/$M23      )*100))</f>
        <v>62.821206652836203</v>
      </c>
      <c r="T23" s="24">
        <f>IF(($E23      =0),0,(($P23      /$E23      )*100))</f>
        <v>78.714062027661399</v>
      </c>
      <c r="U23" s="26">
        <f>IF(($E23      =0),0,(($Q23      /$E23      )*100))</f>
        <v>67.36946300336048</v>
      </c>
      <c r="V23" s="43">
        <v>68782000</v>
      </c>
      <c r="W23" s="44">
        <v>19891000</v>
      </c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IF(($L24      =0),0,((($N24      -$L24      )/$L24      )*100))</f>
        <v>0</v>
      </c>
      <c r="S24" s="25">
        <f>IF(($M24      =0),0,((($O24      -$M24      )/$M24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1145416000</v>
      </c>
      <c r="C25" s="42">
        <v>417000</v>
      </c>
      <c r="D25" s="42"/>
      <c r="E25" s="42">
        <f>$B25      +$C25      +$D25</f>
        <v>1145833000</v>
      </c>
      <c r="F25" s="43">
        <v>1145564000</v>
      </c>
      <c r="G25" s="44">
        <v>1145564000</v>
      </c>
      <c r="H25" s="43">
        <v>249381000</v>
      </c>
      <c r="I25" s="44">
        <v>240134821</v>
      </c>
      <c r="J25" s="43">
        <v>346334000</v>
      </c>
      <c r="K25" s="44">
        <v>295964788</v>
      </c>
      <c r="L25" s="43">
        <v>132032000</v>
      </c>
      <c r="M25" s="44">
        <v>100845903</v>
      </c>
      <c r="N25" s="43">
        <v>307578000</v>
      </c>
      <c r="O25" s="44">
        <v>392239759</v>
      </c>
      <c r="P25" s="43">
        <f>$H25      +$J25      +$L25      +$N25</f>
        <v>1035325000</v>
      </c>
      <c r="Q25" s="44">
        <f>$I25      +$K25      +$M25      +$O25</f>
        <v>1029185271</v>
      </c>
      <c r="R25" s="24">
        <f>IF(($L25      =0),0,((($N25      -$L25      )/$L25      )*100))</f>
        <v>132.95716190014542</v>
      </c>
      <c r="S25" s="25">
        <f>IF(($M25      =0),0,((($O25      -$M25      )/$M25      )*100))</f>
        <v>288.94962247499535</v>
      </c>
      <c r="T25" s="24">
        <f>IF(($E25      =0),0,(($P25      /$E25      )*100))</f>
        <v>90.355662648920045</v>
      </c>
      <c r="U25" s="26">
        <f>IF(($E25      =0),0,(($Q25      /$E25      )*100))</f>
        <v>89.819831598496464</v>
      </c>
      <c r="V25" s="43"/>
      <c r="W25" s="44"/>
    </row>
    <row r="26" spans="1:23" ht="13" x14ac:dyDescent="0.3">
      <c r="A26" s="23" t="s">
        <v>52</v>
      </c>
      <c r="B26" s="42">
        <v>4515194000</v>
      </c>
      <c r="C26" s="42"/>
      <c r="D26" s="42"/>
      <c r="E26" s="42">
        <f>$B26      +$C26      +$D26</f>
        <v>4515194000</v>
      </c>
      <c r="F26" s="43">
        <v>4515194000</v>
      </c>
      <c r="G26" s="44">
        <v>4515194000</v>
      </c>
      <c r="H26" s="43">
        <v>415617000</v>
      </c>
      <c r="I26" s="44">
        <v>368188296</v>
      </c>
      <c r="J26" s="43">
        <v>1152371000</v>
      </c>
      <c r="K26" s="44">
        <v>652431390</v>
      </c>
      <c r="L26" s="43">
        <v>851920000</v>
      </c>
      <c r="M26" s="44">
        <v>856820827</v>
      </c>
      <c r="N26" s="43">
        <v>1381630000</v>
      </c>
      <c r="O26" s="44">
        <v>1171856716</v>
      </c>
      <c r="P26" s="43">
        <f>$H26      +$J26      +$L26      +$N26</f>
        <v>3801538000</v>
      </c>
      <c r="Q26" s="44">
        <f>$I26      +$K26      +$M26      +$O26</f>
        <v>3049297229</v>
      </c>
      <c r="R26" s="24">
        <f>IF(($L26      =0),0,((($N26      -$L26      )/$L26      )*100))</f>
        <v>62.178373556202459</v>
      </c>
      <c r="S26" s="25">
        <f>IF(($M26      =0),0,((($O26      -$M26      )/$M26      )*100))</f>
        <v>36.768000855329348</v>
      </c>
      <c r="T26" s="24">
        <f>IF(($E26      =0),0,(($P26      /$E26      )*100))</f>
        <v>84.194344694823741</v>
      </c>
      <c r="U26" s="26">
        <f>IF(($E26      =0),0,(($Q26      /$E26      )*100))</f>
        <v>67.534135388202586</v>
      </c>
      <c r="V26" s="43">
        <v>4500000</v>
      </c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IF(($L27      =0),0,((($N27      -$L27      )/$L27      )*100))</f>
        <v>0</v>
      </c>
      <c r="S27" s="25">
        <f>IF(($M27      =0),0,((($O27      -$M27      )/$M27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1929231000</v>
      </c>
      <c r="C28" s="39">
        <f>SUM(C29:C42)</f>
        <v>378342000</v>
      </c>
      <c r="D28" s="39">
        <f>SUM(D29:D42)</f>
        <v>0</v>
      </c>
      <c r="E28" s="39">
        <f>SUM(E29:E42)</f>
        <v>2307573000</v>
      </c>
      <c r="F28" s="40">
        <f>SUM(F29:F42)</f>
        <v>2307573000</v>
      </c>
      <c r="G28" s="41">
        <f>SUM(G29:G42)</f>
        <v>2307573000</v>
      </c>
      <c r="H28" s="40">
        <f>SUM(H29:H42)</f>
        <v>324072000</v>
      </c>
      <c r="I28" s="41">
        <f>SUM(I29:I42)</f>
        <v>174356365</v>
      </c>
      <c r="J28" s="40">
        <f>SUM(J29:J42)</f>
        <v>440733000</v>
      </c>
      <c r="K28" s="41">
        <f>SUM(K29:K42)</f>
        <v>358251425</v>
      </c>
      <c r="L28" s="40">
        <f>SUM(L29:L42)</f>
        <v>393546000</v>
      </c>
      <c r="M28" s="41">
        <f>SUM(M29:M42)</f>
        <v>451661327</v>
      </c>
      <c r="N28" s="40">
        <f>SUM(N29:N42)</f>
        <v>325373000</v>
      </c>
      <c r="O28" s="41">
        <f>SUM(O29:O42)</f>
        <v>369098325</v>
      </c>
      <c r="P28" s="40">
        <f>SUM(P29:P42)</f>
        <v>1483724000</v>
      </c>
      <c r="Q28" s="41">
        <f>SUM(Q29:Q42)</f>
        <v>1353367442</v>
      </c>
      <c r="R28" s="20">
        <f>IF(($L28      =0),0,((($N28      -$L28      )/$L28      )*100))</f>
        <v>-17.322752613417492</v>
      </c>
      <c r="S28" s="21">
        <f>IF(($M28      =0),0,((($O28      -$M28      )/$M28      )*100))</f>
        <v>-18.279847546035306</v>
      </c>
      <c r="T28" s="20">
        <f>IF(($E28      =0),0,(($P28      /$E28      )*100))</f>
        <v>64.298030874862903</v>
      </c>
      <c r="U28" s="22">
        <f>IF(($E28      =0),0,(($Q28      /$E28      )*100))</f>
        <v>58.648954637621429</v>
      </c>
      <c r="V28" s="40">
        <f>SUM(V29:V42)</f>
        <v>273994000</v>
      </c>
      <c r="W28" s="41">
        <f>SUM(W29:W42)</f>
        <v>123049000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IF(($L29      =0),0,((($N29      -$L29      )/$L29      )*100))</f>
        <v>0</v>
      </c>
      <c r="S29" s="25">
        <f>IF(($M29      =0),0,((($O29      -$M29      )/$M29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>
        <v>385840000</v>
      </c>
      <c r="C30" s="42"/>
      <c r="D30" s="42"/>
      <c r="E30" s="42">
        <f>$B30      +$C30      +$D30</f>
        <v>385840000</v>
      </c>
      <c r="F30" s="43">
        <v>385840000</v>
      </c>
      <c r="G30" s="44">
        <v>385840000</v>
      </c>
      <c r="H30" s="43">
        <v>10178000</v>
      </c>
      <c r="I30" s="44">
        <v>9533529</v>
      </c>
      <c r="J30" s="43">
        <v>72199000</v>
      </c>
      <c r="K30" s="44">
        <v>37398792</v>
      </c>
      <c r="L30" s="43">
        <v>124500000</v>
      </c>
      <c r="M30" s="44">
        <v>109089246</v>
      </c>
      <c r="N30" s="43">
        <v>88280000</v>
      </c>
      <c r="O30" s="44">
        <v>7816942</v>
      </c>
      <c r="P30" s="43">
        <f>$H30      +$J30      +$L30      +$N30</f>
        <v>295157000</v>
      </c>
      <c r="Q30" s="44">
        <f>$I30      +$K30      +$M30      +$O30</f>
        <v>163838509</v>
      </c>
      <c r="R30" s="24">
        <f>IF(($L30      =0),0,((($N30      -$L30      )/$L30      )*100))</f>
        <v>-29.092369477911646</v>
      </c>
      <c r="S30" s="25">
        <f>IF(($M30      =0),0,((($O30      -$M30      )/$M30      )*100))</f>
        <v>-92.834360593160582</v>
      </c>
      <c r="T30" s="24">
        <f>IF(($E30      =0),0,(($P30      /$E30      )*100))</f>
        <v>76.497252747252745</v>
      </c>
      <c r="U30" s="26">
        <f>IF(($E30      =0),0,(($Q30      /$E30      )*100))</f>
        <v>42.462810750570185</v>
      </c>
      <c r="V30" s="43">
        <v>287000</v>
      </c>
      <c r="W30" s="44"/>
    </row>
    <row r="31" spans="1:23" ht="13" x14ac:dyDescent="0.3">
      <c r="A31" s="23" t="s">
        <v>57</v>
      </c>
      <c r="B31" s="42">
        <v>582223000</v>
      </c>
      <c r="C31" s="42"/>
      <c r="D31" s="42"/>
      <c r="E31" s="42">
        <f>$B31      +$C31      +$D31</f>
        <v>582223000</v>
      </c>
      <c r="F31" s="43">
        <v>582223000</v>
      </c>
      <c r="G31" s="44">
        <v>582223000</v>
      </c>
      <c r="H31" s="43">
        <v>144944000</v>
      </c>
      <c r="I31" s="44">
        <v>74528855</v>
      </c>
      <c r="J31" s="43">
        <v>88232000</v>
      </c>
      <c r="K31" s="44">
        <v>81484452</v>
      </c>
      <c r="L31" s="43">
        <v>64508000</v>
      </c>
      <c r="M31" s="44">
        <v>104488547</v>
      </c>
      <c r="N31" s="43"/>
      <c r="O31" s="44">
        <v>131287780</v>
      </c>
      <c r="P31" s="43">
        <f>$H31      +$J31      +$L31      +$N31</f>
        <v>297684000</v>
      </c>
      <c r="Q31" s="44">
        <f>$I31      +$K31      +$M31      +$O31</f>
        <v>391789634</v>
      </c>
      <c r="R31" s="24">
        <f>IF(($L31      =0),0,((($N31      -$L31      )/$L31      )*100))</f>
        <v>-100</v>
      </c>
      <c r="S31" s="25">
        <f>IF(($M31      =0),0,((($O31      -$M31      )/$M31      )*100))</f>
        <v>25.648010015872842</v>
      </c>
      <c r="T31" s="24">
        <f>IF(($E31      =0),0,(($P31      /$E31      )*100))</f>
        <v>51.12886299579371</v>
      </c>
      <c r="U31" s="26">
        <f>IF(($E31      =0),0,(($Q31      /$E31      )*100))</f>
        <v>67.292022816000056</v>
      </c>
      <c r="V31" s="43">
        <v>753000</v>
      </c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IF(($L32      =0),0,((($N32      -$L32      )/$L32      )*100))</f>
        <v>0</v>
      </c>
      <c r="S32" s="25">
        <f>IF(($M32      =0),0,((($O32      -$M32      )/$M32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560103000</v>
      </c>
      <c r="C33" s="42"/>
      <c r="D33" s="42"/>
      <c r="E33" s="42">
        <f>$B33      +$C33      +$D33</f>
        <v>560103000</v>
      </c>
      <c r="F33" s="43">
        <v>560103000</v>
      </c>
      <c r="G33" s="44">
        <v>560103000</v>
      </c>
      <c r="H33" s="43">
        <v>124107000</v>
      </c>
      <c r="I33" s="44">
        <v>67034284</v>
      </c>
      <c r="J33" s="43">
        <v>184087000</v>
      </c>
      <c r="K33" s="44">
        <v>180059503</v>
      </c>
      <c r="L33" s="43">
        <v>92817000</v>
      </c>
      <c r="M33" s="44">
        <v>139275582</v>
      </c>
      <c r="N33" s="43">
        <v>55973000</v>
      </c>
      <c r="O33" s="44">
        <v>58201050</v>
      </c>
      <c r="P33" s="43">
        <f>$H33      +$J33      +$L33      +$N33</f>
        <v>456984000</v>
      </c>
      <c r="Q33" s="44">
        <f>$I33      +$K33      +$M33      +$O33</f>
        <v>444570419</v>
      </c>
      <c r="R33" s="24">
        <f>IF(($L33      =0),0,((($N33      -$L33      )/$L33      )*100))</f>
        <v>-39.695314435933071</v>
      </c>
      <c r="S33" s="25">
        <f>IF(($M33      =0),0,((($O33      -$M33      )/$M33      )*100))</f>
        <v>-58.211590887482345</v>
      </c>
      <c r="T33" s="24">
        <f>IF(($E33      =0),0,(($P33      /$E33      )*100))</f>
        <v>81.589279114734254</v>
      </c>
      <c r="U33" s="26">
        <f>IF(($E33      =0),0,(($Q33      /$E33      )*100))</f>
        <v>79.372975863367984</v>
      </c>
      <c r="V33" s="43"/>
      <c r="W33" s="44"/>
    </row>
    <row r="34" spans="1:23" ht="13" x14ac:dyDescent="0.3">
      <c r="A34" s="23" t="s">
        <v>60</v>
      </c>
      <c r="B34" s="42">
        <v>165365000</v>
      </c>
      <c r="C34" s="42"/>
      <c r="D34" s="42"/>
      <c r="E34" s="42">
        <f>$B34      +$C34      +$D34</f>
        <v>165365000</v>
      </c>
      <c r="F34" s="43">
        <v>165365000</v>
      </c>
      <c r="G34" s="44">
        <v>165365000</v>
      </c>
      <c r="H34" s="43">
        <v>35789000</v>
      </c>
      <c r="I34" s="44">
        <v>13822781</v>
      </c>
      <c r="J34" s="43">
        <v>39522000</v>
      </c>
      <c r="K34" s="44">
        <v>45073738</v>
      </c>
      <c r="L34" s="43">
        <v>30651000</v>
      </c>
      <c r="M34" s="44">
        <v>28378265</v>
      </c>
      <c r="N34" s="43">
        <v>35455000</v>
      </c>
      <c r="O34" s="44">
        <v>39602944</v>
      </c>
      <c r="P34" s="43">
        <f>$H34      +$J34      +$L34      +$N34</f>
        <v>141417000</v>
      </c>
      <c r="Q34" s="44">
        <f>$I34      +$K34      +$M34      +$O34</f>
        <v>126877728</v>
      </c>
      <c r="R34" s="24">
        <f>IF(($L34      =0),0,((($N34      -$L34      )/$L34      )*100))</f>
        <v>15.673224364621055</v>
      </c>
      <c r="S34" s="25">
        <f>IF(($M34      =0),0,((($O34      -$M34      )/$M34      )*100))</f>
        <v>39.553788788708545</v>
      </c>
      <c r="T34" s="24">
        <f>IF(($E34      =0),0,(($P34      /$E34      )*100))</f>
        <v>85.518096332355697</v>
      </c>
      <c r="U34" s="26">
        <f>IF(($E34      =0),0,(($Q34      /$E34      )*100))</f>
        <v>76.725865811991653</v>
      </c>
      <c r="V34" s="43">
        <v>3630000</v>
      </c>
      <c r="W34" s="44">
        <v>3271000</v>
      </c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IF(($L35      =0),0,((($N35      -$L35      )/$L35      )*100))</f>
        <v>0</v>
      </c>
      <c r="S35" s="25">
        <f>IF(($M35      =0),0,((($O35      -$M35      )/$M35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235700000</v>
      </c>
      <c r="C36" s="42"/>
      <c r="D36" s="42"/>
      <c r="E36" s="42">
        <f>$B36      +$C36      +$D36</f>
        <v>235700000</v>
      </c>
      <c r="F36" s="43">
        <v>235700000</v>
      </c>
      <c r="G36" s="44">
        <v>235700000</v>
      </c>
      <c r="H36" s="43">
        <v>9054000</v>
      </c>
      <c r="I36" s="44">
        <v>7483860</v>
      </c>
      <c r="J36" s="43">
        <v>56693000</v>
      </c>
      <c r="K36" s="44">
        <v>22964353</v>
      </c>
      <c r="L36" s="43">
        <v>64497000</v>
      </c>
      <c r="M36" s="44">
        <v>45652752</v>
      </c>
      <c r="N36" s="43">
        <v>52961000</v>
      </c>
      <c r="O36" s="44">
        <v>63538383</v>
      </c>
      <c r="P36" s="43">
        <f>$H36      +$J36      +$L36      +$N36</f>
        <v>183205000</v>
      </c>
      <c r="Q36" s="44">
        <f>$I36      +$K36      +$M36      +$O36</f>
        <v>139639348</v>
      </c>
      <c r="R36" s="24">
        <f>IF(($L36      =0),0,((($N36      -$L36      )/$L36      )*100))</f>
        <v>-17.886103229607578</v>
      </c>
      <c r="S36" s="25">
        <f>IF(($M36      =0),0,((($O36      -$M36      )/$M36      )*100))</f>
        <v>39.177552757389087</v>
      </c>
      <c r="T36" s="24">
        <f>IF(($E36      =0),0,(($P36      /$E36      )*100))</f>
        <v>77.728044123886292</v>
      </c>
      <c r="U36" s="26">
        <f>IF(($E36      =0),0,(($Q36      /$E36      )*100))</f>
        <v>59.24452609249046</v>
      </c>
      <c r="V36" s="43">
        <v>2038000</v>
      </c>
      <c r="W36" s="44"/>
    </row>
    <row r="37" spans="1:23" ht="13" x14ac:dyDescent="0.3">
      <c r="A37" s="23" t="s">
        <v>63</v>
      </c>
      <c r="B37" s="42"/>
      <c r="C37" s="42">
        <v>378342000</v>
      </c>
      <c r="D37" s="42"/>
      <c r="E37" s="42">
        <f>$B37      +$C37      +$D37</f>
        <v>378342000</v>
      </c>
      <c r="F37" s="43">
        <v>378342000</v>
      </c>
      <c r="G37" s="44">
        <v>378342000</v>
      </c>
      <c r="H37" s="43"/>
      <c r="I37" s="44">
        <v>1953056</v>
      </c>
      <c r="J37" s="43"/>
      <c r="K37" s="44">
        <v>-8729413</v>
      </c>
      <c r="L37" s="43">
        <v>16573000</v>
      </c>
      <c r="M37" s="44">
        <v>24776935</v>
      </c>
      <c r="N37" s="43">
        <v>92704000</v>
      </c>
      <c r="O37" s="44">
        <v>68651226</v>
      </c>
      <c r="P37" s="43">
        <f>$H37      +$J37      +$L37      +$N37</f>
        <v>109277000</v>
      </c>
      <c r="Q37" s="44">
        <f>$I37      +$K37      +$M37      +$O37</f>
        <v>86651804</v>
      </c>
      <c r="R37" s="24">
        <f>IF(($L37      =0),0,((($N37      -$L37      )/$L37      )*100))</f>
        <v>459.36764617148373</v>
      </c>
      <c r="S37" s="25">
        <f>IF(($M37      =0),0,((($O37      -$M37      )/$M37      )*100))</f>
        <v>177.07715260180487</v>
      </c>
      <c r="T37" s="24">
        <f>IF(($E37      =0),0,(($P37      /$E37      )*100))</f>
        <v>28.883126906343996</v>
      </c>
      <c r="U37" s="26">
        <f>IF(($E37      =0),0,(($Q37      /$E37      )*100))</f>
        <v>22.903035877592231</v>
      </c>
      <c r="V37" s="43">
        <v>267286000</v>
      </c>
      <c r="W37" s="44">
        <v>119778000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IF(($L38      =0),0,((($N38      -$L38      )/$L38      )*100))</f>
        <v>0</v>
      </c>
      <c r="S38" s="25">
        <f>IF(($M38      =0),0,((($O38      -$M38      )/$M38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IF(($L39      =0),0,((($N39      -$L39      )/$L39      )*100))</f>
        <v>0</v>
      </c>
      <c r="S39" s="25">
        <f>IF(($M39      =0),0,((($O39      -$M39      )/$M39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IF(($L40      =0),0,((($N40      -$L40      )/$L40      )*100))</f>
        <v>0</v>
      </c>
      <c r="S40" s="25">
        <f>IF(($M40      =0),0,((($O40      -$M40      )/$M40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IF(($L41      =0),0,((($N41      -$L41      )/$L41      )*100))</f>
        <v>0</v>
      </c>
      <c r="S41" s="25">
        <f>IF(($M41      =0),0,((($O41      -$M41      )/$M41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IF(($L42      =0),0,((($N42      -$L42      )/$L42      )*100))</f>
        <v>0</v>
      </c>
      <c r="S42" s="25">
        <f>IF(($M42      =0),0,((($O42      -$M42      )/$M42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6598489000</v>
      </c>
      <c r="C43" s="45">
        <f>+C44+C56</f>
        <v>500200000</v>
      </c>
      <c r="D43" s="45">
        <f>+D44+D56</f>
        <v>0</v>
      </c>
      <c r="E43" s="45">
        <f>+E44+E56</f>
        <v>7098689000</v>
      </c>
      <c r="F43" s="46">
        <f>+F44+F56</f>
        <v>7143099000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233413000</v>
      </c>
      <c r="O43" s="47">
        <f>+O44+O56</f>
        <v>0</v>
      </c>
      <c r="P43" s="46">
        <f>+P44+P56</f>
        <v>233413000</v>
      </c>
      <c r="Q43" s="47">
        <f>+Q44+Q56</f>
        <v>0</v>
      </c>
      <c r="R43" s="29">
        <f>IF(($L43      =0),0,((($N43      -$L43      )/$L43      )*100))</f>
        <v>0</v>
      </c>
      <c r="S43" s="30">
        <f>IF(($M43      =0),0,((($O43      -$M43      )/$M43      )*100))</f>
        <v>0</v>
      </c>
      <c r="T43" s="29">
        <f>IF(($E43      =0),0,(($P43      /$E43      )*100))</f>
        <v>3.2881141855911706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6453893000</v>
      </c>
      <c r="C44" s="39">
        <f>SUM(C45:C55)</f>
        <v>500200000</v>
      </c>
      <c r="D44" s="39">
        <f>SUM(D45:D55)</f>
        <v>0</v>
      </c>
      <c r="E44" s="39">
        <f>SUM(E45:E55)</f>
        <v>6954093000</v>
      </c>
      <c r="F44" s="40">
        <f>SUM(F45:F55)</f>
        <v>6998503000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233413000</v>
      </c>
      <c r="O44" s="41">
        <f>SUM(O45:O55)</f>
        <v>0</v>
      </c>
      <c r="P44" s="40">
        <f>SUM(P45:P55)</f>
        <v>233413000</v>
      </c>
      <c r="Q44" s="41">
        <f>SUM(Q45:Q55)</f>
        <v>0</v>
      </c>
      <c r="R44" s="20">
        <f>IF(($L44      =0),0,((($N44      -$L44      )/$L44      )*100))</f>
        <v>0</v>
      </c>
      <c r="S44" s="21">
        <f>IF(($M44      =0),0,((($O44      -$M44      )/$M44      )*100))</f>
        <v>0</v>
      </c>
      <c r="T44" s="20">
        <f>IF(($E44      =0),0,(($P44      /$E44      )*100))</f>
        <v>3.3564837283596867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3057957000</v>
      </c>
      <c r="C45" s="42"/>
      <c r="D45" s="42"/>
      <c r="E45" s="42">
        <f>$B45      +$C45      +$D45</f>
        <v>3057957000</v>
      </c>
      <c r="F45" s="43">
        <v>3057957000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IF(($L45      =0),0,((($N45      -$L45      )/$L45      )*100))</f>
        <v>0</v>
      </c>
      <c r="S45" s="25">
        <f>IF(($M45      =0),0,((($O45      -$M45      )/$M45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2196019000</v>
      </c>
      <c r="C46" s="42"/>
      <c r="D46" s="42"/>
      <c r="E46" s="42">
        <f>$B46      +$C46      +$D46</f>
        <v>2196019000</v>
      </c>
      <c r="F46" s="43">
        <v>2196019000</v>
      </c>
      <c r="G46" s="44"/>
      <c r="H46" s="43"/>
      <c r="I46" s="44"/>
      <c r="J46" s="43"/>
      <c r="K46" s="44"/>
      <c r="L46" s="43"/>
      <c r="M46" s="44"/>
      <c r="N46" s="43">
        <v>233413000</v>
      </c>
      <c r="O46" s="44"/>
      <c r="P46" s="43">
        <f>$H46      +$J46      +$L46      +$N46</f>
        <v>233413000</v>
      </c>
      <c r="Q46" s="44">
        <f>$I46      +$K46      +$M46      +$O46</f>
        <v>0</v>
      </c>
      <c r="R46" s="24">
        <f>IF(($L46      =0),0,((($N46      -$L46      )/$L46      )*100))</f>
        <v>0</v>
      </c>
      <c r="S46" s="25">
        <f>IF(($M46      =0),0,((($O46      -$M46      )/$M46      )*100))</f>
        <v>0</v>
      </c>
      <c r="T46" s="24">
        <f>IF(($E46      =0),0,(($P46      /$E46      )*100))</f>
        <v>10.628915323592373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94890000</v>
      </c>
      <c r="C47" s="42">
        <v>200000</v>
      </c>
      <c r="D47" s="42"/>
      <c r="E47" s="42">
        <f>$B47      +$C47      +$D47</f>
        <v>95090000</v>
      </c>
      <c r="F47" s="43">
        <v>94890000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IF(($L47      =0),0,((($N47      -$L47      )/$L47      )*100))</f>
        <v>0</v>
      </c>
      <c r="S47" s="25">
        <f>IF(($M47      =0),0,((($O47      -$M47      )/$M47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IF(($L48      =0),0,((($N48      -$L48      )/$L48      )*100))</f>
        <v>0</v>
      </c>
      <c r="S48" s="25">
        <f>IF(($M48      =0),0,((($O48      -$M48      )/$M48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IF(($L49      =0),0,((($N49      -$L49      )/$L49      )*100))</f>
        <v>0</v>
      </c>
      <c r="S49" s="25">
        <f>IF(($M49      =0),0,((($O49      -$M49      )/$M49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IF(($L50      =0),0,((($N50      -$L50      )/$L50      )*100))</f>
        <v>0</v>
      </c>
      <c r="S50" s="25">
        <f>IF(($M50      =0),0,((($O50      -$M50      )/$M50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IF(($L51      =0),0,((($N51      -$L51      )/$L51      )*100))</f>
        <v>0</v>
      </c>
      <c r="S51" s="25">
        <f>IF(($M51      =0),0,((($O51      -$M51      )/$M51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IF(($L52      =0),0,((($N52      -$L52      )/$L52      )*100))</f>
        <v>0</v>
      </c>
      <c r="S52" s="25">
        <f>IF(($M52      =0),0,((($O52      -$M52      )/$M52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1046718000</v>
      </c>
      <c r="C53" s="42"/>
      <c r="D53" s="42"/>
      <c r="E53" s="42">
        <f>$B53      +$C53      +$D53</f>
        <v>1046718000</v>
      </c>
      <c r="F53" s="43">
        <v>1046718000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IF(($L53      =0),0,((($N53      -$L53      )/$L53      )*100))</f>
        <v>0</v>
      </c>
      <c r="S53" s="25">
        <f>IF(($M53      =0),0,((($O53      -$M53      )/$M53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>
        <v>58309000</v>
      </c>
      <c r="C54" s="42"/>
      <c r="D54" s="42"/>
      <c r="E54" s="42">
        <f>$B54      +$C54      +$D54</f>
        <v>58309000</v>
      </c>
      <c r="F54" s="43">
        <v>58309000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IF(($L54      =0),0,((($N54      -$L54      )/$L54      )*100))</f>
        <v>0</v>
      </c>
      <c r="S54" s="25">
        <f>IF(($M54      =0),0,((($O54      -$M54      )/$M54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>
        <v>500000000</v>
      </c>
      <c r="D55" s="42"/>
      <c r="E55" s="42">
        <f>$B55      +$C55      +$D55</f>
        <v>500000000</v>
      </c>
      <c r="F55" s="43">
        <v>544610000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IF(($L55      =0),0,((($N55      -$L55      )/$L55      )*100))</f>
        <v>0</v>
      </c>
      <c r="S55" s="25">
        <f>IF(($M55      =0),0,((($O55      -$M55      )/$M55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144596000</v>
      </c>
      <c r="C56" s="39">
        <f>SUM(C57:C60)</f>
        <v>0</v>
      </c>
      <c r="D56" s="39">
        <f>SUM(D57:D60)</f>
        <v>0</v>
      </c>
      <c r="E56" s="39">
        <f>SUM(E57:E60)</f>
        <v>144596000</v>
      </c>
      <c r="F56" s="40">
        <f>SUM(F57:F60)</f>
        <v>144596000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IF(($L56      =0),0,((($N56      -$L56      )/$L56      )*100))</f>
        <v>0</v>
      </c>
      <c r="S56" s="21">
        <f>IF(($M56      =0),0,((($O56      -$M56      )/$M56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IF(($L57      =0),0,((($N57      -$L57      )/$L57      )*100))</f>
        <v>0</v>
      </c>
      <c r="S57" s="25">
        <f>IF(($M57      =0),0,((($O57      -$M57      )/$M57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IF(($L58      =0),0,((($N58      -$L58      )/$L58      )*100))</f>
        <v>0</v>
      </c>
      <c r="S58" s="25">
        <f>IF(($M58      =0),0,((($O58      -$M58      )/$M58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>
        <v>144596000</v>
      </c>
      <c r="C59" s="42"/>
      <c r="D59" s="42"/>
      <c r="E59" s="42">
        <f>$B59      +$C59      +$D59</f>
        <v>144596000</v>
      </c>
      <c r="F59" s="43">
        <v>144596000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IF(($L59      =0),0,((($N59      -$L59      )/$L59      )*100))</f>
        <v>0</v>
      </c>
      <c r="S59" s="25">
        <f>IF(($M59      =0),0,((($O59      -$M59      )/$M59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IF(($L60      =0),0,((($N60      -$L60      )/$L60      )*100))</f>
        <v>0</v>
      </c>
      <c r="S60" s="25">
        <f>IF(($M60      =0),0,((($O60      -$M60      )/$M60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50412313000</v>
      </c>
      <c r="C61" s="39">
        <f>+C8+C43</f>
        <v>-24905000</v>
      </c>
      <c r="D61" s="39">
        <f>+D8+D43</f>
        <v>0</v>
      </c>
      <c r="E61" s="39">
        <f>+E8+E43</f>
        <v>50387408000</v>
      </c>
      <c r="F61" s="40">
        <f>+F8+F43</f>
        <v>50436083000</v>
      </c>
      <c r="G61" s="41">
        <f>+G8+G43</f>
        <v>42076807000</v>
      </c>
      <c r="H61" s="40">
        <f>+H8+H43</f>
        <v>7758785000</v>
      </c>
      <c r="I61" s="41">
        <f>+I8+I43</f>
        <v>3424740388</v>
      </c>
      <c r="J61" s="40">
        <f>+J8+J43</f>
        <v>10747355000</v>
      </c>
      <c r="K61" s="41">
        <f>+K8+K43</f>
        <v>9390481751</v>
      </c>
      <c r="L61" s="40">
        <f>+L8+L43</f>
        <v>7461751000</v>
      </c>
      <c r="M61" s="41">
        <f>+M8+M43</f>
        <v>6694469176</v>
      </c>
      <c r="N61" s="40">
        <f>+N8+N43</f>
        <v>10218638000</v>
      </c>
      <c r="O61" s="41">
        <f>+O8+O43</f>
        <v>9115886048</v>
      </c>
      <c r="P61" s="40">
        <f>+P8+P43</f>
        <v>36186529000</v>
      </c>
      <c r="Q61" s="41">
        <f>+Q8+Q43</f>
        <v>28625577363</v>
      </c>
      <c r="R61" s="20">
        <f>IF(($L61      =0),0,((($N61      -$L61      )/$L61      )*100))</f>
        <v>36.946917687282784</v>
      </c>
      <c r="S61" s="21">
        <f>IF(($M61      =0),0,((($O61      -$M61      )/$M61      )*100))</f>
        <v>36.170408860509781</v>
      </c>
      <c r="T61" s="20">
        <f>IF(($E61      =0),0,(($P61      /$E61      )*100))</f>
        <v>71.816611404182567</v>
      </c>
      <c r="U61" s="22">
        <f>IF(($E61      =0),0,(($Q61      /$E61      )*100))</f>
        <v>56.810974208079926</v>
      </c>
      <c r="V61" s="40">
        <f>+V8+V43</f>
        <v>2567506000</v>
      </c>
      <c r="W61" s="41">
        <f>+W8+W43</f>
        <v>777910000</v>
      </c>
    </row>
    <row r="62" spans="1:23" ht="13" x14ac:dyDescent="0.3">
      <c r="A62" s="19" t="s">
        <v>86</v>
      </c>
      <c r="B62" s="39">
        <f>SUM(B63:B64)</f>
        <v>8705124000</v>
      </c>
      <c r="C62" s="39">
        <f>SUM(C63:C64)</f>
        <v>0</v>
      </c>
      <c r="D62" s="39">
        <f>SUM(D63:D64)</f>
        <v>0</v>
      </c>
      <c r="E62" s="39">
        <f>SUM(E63:E64)</f>
        <v>8705124000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801760390</v>
      </c>
      <c r="J62" s="40">
        <f>SUM(J63:J64)</f>
        <v>0</v>
      </c>
      <c r="K62" s="41">
        <f>SUM(K63:K64)</f>
        <v>1332259461</v>
      </c>
      <c r="L62" s="40">
        <f>SUM(L63:L64)</f>
        <v>0</v>
      </c>
      <c r="M62" s="41">
        <f>SUM(M63:M64)</f>
        <v>1533390275</v>
      </c>
      <c r="N62" s="40">
        <f>SUM(N63:N64)</f>
        <v>0</v>
      </c>
      <c r="O62" s="41">
        <f>SUM(O63:O64)</f>
        <v>2317606602</v>
      </c>
      <c r="P62" s="40">
        <f>SUM(P63:P64)</f>
        <v>0</v>
      </c>
      <c r="Q62" s="41">
        <f>SUM(Q63:Q64)</f>
        <v>5985016728</v>
      </c>
      <c r="R62" s="20">
        <f>IF(($L62      =0),0,((($N62      -$L62      )/$L62      )*100))</f>
        <v>0</v>
      </c>
      <c r="S62" s="21">
        <f>IF(($M62      =0),0,((($O62      -$M62      )/$M62      )*100))</f>
        <v>51.142643838666579</v>
      </c>
      <c r="T62" s="20">
        <f>IF(($E62      =0),0,(($P62      /$E62      )*100))</f>
        <v>0</v>
      </c>
      <c r="U62" s="22">
        <f>IF(($E62      =0),0,(($Q62      /$E62      )*100))</f>
        <v>68.752802694137387</v>
      </c>
      <c r="V62" s="40">
        <f>SUM(V63:V64)</f>
        <v>90063000</v>
      </c>
      <c r="W62" s="41">
        <f>SUM(W63:W64)</f>
        <v>37313000</v>
      </c>
    </row>
    <row r="63" spans="1:23" s="27" customFormat="1" ht="12.75" customHeight="1" thickBot="1" x14ac:dyDescent="0.35">
      <c r="A63" s="23" t="s">
        <v>87</v>
      </c>
      <c r="B63" s="42">
        <v>8705124000</v>
      </c>
      <c r="C63" s="42"/>
      <c r="D63" s="42"/>
      <c r="E63" s="42">
        <f>$B63      +$C63      +$D63</f>
        <v>8705124000</v>
      </c>
      <c r="F63" s="43"/>
      <c r="G63" s="44"/>
      <c r="H63" s="43"/>
      <c r="I63" s="44">
        <v>801760390</v>
      </c>
      <c r="J63" s="43"/>
      <c r="K63" s="44">
        <v>1332259461</v>
      </c>
      <c r="L63" s="43"/>
      <c r="M63" s="44">
        <v>1533390275</v>
      </c>
      <c r="N63" s="43"/>
      <c r="O63" s="44">
        <v>2317606602</v>
      </c>
      <c r="P63" s="43">
        <f>$H63      +$J63      +$L63      +$N63</f>
        <v>0</v>
      </c>
      <c r="Q63" s="44">
        <f>$I63      +$K63      +$M63      +$O63</f>
        <v>5985016728</v>
      </c>
      <c r="R63" s="24">
        <f>IF(($L63      =0),0,((($N63      -$L63      )/$L63      )*100))</f>
        <v>0</v>
      </c>
      <c r="S63" s="25">
        <f>IF(($M63      =0),0,((($O63      -$M63      )/$M63      )*100))</f>
        <v>51.142643838666579</v>
      </c>
      <c r="T63" s="24">
        <f>IF(($E63      =0),0,(($P63      /$E63      )*100))</f>
        <v>0</v>
      </c>
      <c r="U63" s="26">
        <f>IF(($E63      =0),0,(($Q63      /$E63      )*100))</f>
        <v>68.752802694137387</v>
      </c>
      <c r="V63" s="43">
        <v>90063000</v>
      </c>
      <c r="W63" s="44">
        <v>37313000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IF(($L64      =0),0,((($N64      -$L64      )/$L64      )*100))</f>
        <v>0</v>
      </c>
      <c r="S64" s="25">
        <f>IF(($M64      =0),0,((($O64      -$M64      )/$M64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59117437000</v>
      </c>
      <c r="C65" s="48">
        <f>+C61+C62</f>
        <v>-24905000</v>
      </c>
      <c r="D65" s="48">
        <f>+D61+D62</f>
        <v>0</v>
      </c>
      <c r="E65" s="48">
        <f>+E61+E62</f>
        <v>59092532000</v>
      </c>
      <c r="F65" s="49">
        <f>+F61+F62</f>
        <v>50436083000</v>
      </c>
      <c r="G65" s="50">
        <f>+G61+G62</f>
        <v>42076807000</v>
      </c>
      <c r="H65" s="49">
        <f>+H61+H62</f>
        <v>7758785000</v>
      </c>
      <c r="I65" s="50">
        <f>+I61+I62</f>
        <v>4226500778</v>
      </c>
      <c r="J65" s="49">
        <f>+J61+J62</f>
        <v>10747355000</v>
      </c>
      <c r="K65" s="50">
        <f>+K61+K62</f>
        <v>10722741212</v>
      </c>
      <c r="L65" s="49">
        <f>+L61+L62</f>
        <v>7461751000</v>
      </c>
      <c r="M65" s="51">
        <f>+M61+M62</f>
        <v>8227859451</v>
      </c>
      <c r="N65" s="49">
        <f>+N61+N62</f>
        <v>10218638000</v>
      </c>
      <c r="O65" s="50">
        <f>+O61+O62</f>
        <v>11433492650</v>
      </c>
      <c r="P65" s="49">
        <f>+P61+P62</f>
        <v>36186529000</v>
      </c>
      <c r="Q65" s="50">
        <f>+Q61+Q62</f>
        <v>34610594091</v>
      </c>
      <c r="R65" s="34">
        <f>IF(($L65      =0),0,((($N65      -$L65      )/$L65      )*100))</f>
        <v>36.946917687282784</v>
      </c>
      <c r="S65" s="35">
        <f>IF(($M65      =0),0,((($O65      -$M65      )/$M65      )*100))</f>
        <v>38.960718982753072</v>
      </c>
      <c r="T65" s="34">
        <f>IF(($E65      =0),0,(($P65      /$E65      )*100))</f>
        <v>61.23705953232804</v>
      </c>
      <c r="U65" s="35">
        <f>IF(($E65      =0),0,(($Q65      /$E65      )*100))</f>
        <v>58.570166008456027</v>
      </c>
      <c r="V65" s="49">
        <f>+V61+V62</f>
        <v>2657569000</v>
      </c>
      <c r="W65" s="50">
        <f>+W61+W62</f>
        <v>815223000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4082-5D50-43F7-B781-7E7B1F4B131F}">
  <sheetPr>
    <pageSetUpPr fitToPage="1"/>
  </sheetPr>
  <dimension ref="A1:W80"/>
  <sheetViews>
    <sheetView showGridLines="0" topLeftCell="A3" workbookViewId="0">
      <selection activeCell="A8" sqref="A8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5547908000</v>
      </c>
      <c r="C8" s="36">
        <f>+C9+C28</f>
        <v>-429546000</v>
      </c>
      <c r="D8" s="36">
        <f>+D9+D28</f>
        <v>0</v>
      </c>
      <c r="E8" s="36">
        <f>+E9+E28</f>
        <v>5118362000</v>
      </c>
      <c r="F8" s="37">
        <f>+F9+F28</f>
        <v>5128093000</v>
      </c>
      <c r="G8" s="38">
        <f>+G9+G28</f>
        <v>4814093000</v>
      </c>
      <c r="H8" s="37">
        <f>+H9+H28</f>
        <v>658961000</v>
      </c>
      <c r="I8" s="38">
        <f>+I9+I28</f>
        <v>672768823</v>
      </c>
      <c r="J8" s="37">
        <f>+J9+J28</f>
        <v>1099724000</v>
      </c>
      <c r="K8" s="38">
        <f>+K9+K28</f>
        <v>1124894723</v>
      </c>
      <c r="L8" s="37">
        <f>+L9+L28</f>
        <v>704784000</v>
      </c>
      <c r="M8" s="38">
        <f>+M9+M28</f>
        <v>871641561</v>
      </c>
      <c r="N8" s="37">
        <f>+N9+N28</f>
        <v>1370604000</v>
      </c>
      <c r="O8" s="38">
        <f>+O9+O28</f>
        <v>1421459769</v>
      </c>
      <c r="P8" s="37">
        <f>+P9+P28</f>
        <v>3834073000</v>
      </c>
      <c r="Q8" s="38">
        <f>+Q9+Q28</f>
        <v>4090764876</v>
      </c>
      <c r="R8" s="16">
        <f>IF(($L8       =0),0,((($N8       -$L8       )/$L8       )*100))</f>
        <v>94.471497650343935</v>
      </c>
      <c r="S8" s="17">
        <f>IF(($M8       =0),0,((($O8       -$M8       )/$M8       )*100))</f>
        <v>63.078475442269557</v>
      </c>
      <c r="T8" s="16">
        <f>IF(($E8       =0),0,(($P8       /$E8       )*100))</f>
        <v>74.908203054023929</v>
      </c>
      <c r="U8" s="18">
        <f>IF(($E8       =0),0,(($Q8       /$E8       )*100))</f>
        <v>79.923320702990537</v>
      </c>
      <c r="V8" s="37">
        <f>+V9+V28</f>
        <v>912949000</v>
      </c>
      <c r="W8" s="38">
        <f>+W9+W28</f>
        <v>211796000</v>
      </c>
    </row>
    <row r="9" spans="1:23" ht="13" x14ac:dyDescent="0.3">
      <c r="A9" s="19" t="s">
        <v>35</v>
      </c>
      <c r="B9" s="39">
        <f>SUM(B10:B27)</f>
        <v>5321465000</v>
      </c>
      <c r="C9" s="39">
        <f>SUM(C10:C27)</f>
        <v>-496597000</v>
      </c>
      <c r="D9" s="39">
        <f>SUM(D10:D27)</f>
        <v>0</v>
      </c>
      <c r="E9" s="39">
        <f>SUM(E10:E27)</f>
        <v>4824868000</v>
      </c>
      <c r="F9" s="40">
        <f>SUM(F10:F27)</f>
        <v>4834599000</v>
      </c>
      <c r="G9" s="41">
        <f>SUM(G10:G27)</f>
        <v>4520599000</v>
      </c>
      <c r="H9" s="40">
        <f>SUM(H10:H27)</f>
        <v>619175000</v>
      </c>
      <c r="I9" s="41">
        <f>SUM(I10:I27)</f>
        <v>621639623</v>
      </c>
      <c r="J9" s="40">
        <f>SUM(J10:J27)</f>
        <v>1038515000</v>
      </c>
      <c r="K9" s="41">
        <f>SUM(K10:K27)</f>
        <v>1047534295</v>
      </c>
      <c r="L9" s="40">
        <f>SUM(L10:L27)</f>
        <v>668122000</v>
      </c>
      <c r="M9" s="41">
        <f>SUM(M10:M27)</f>
        <v>832653273</v>
      </c>
      <c r="N9" s="40">
        <f>SUM(N10:N27)</f>
        <v>1306204000</v>
      </c>
      <c r="O9" s="41">
        <f>SUM(O10:O27)</f>
        <v>1367211281</v>
      </c>
      <c r="P9" s="40">
        <f>SUM(P10:P27)</f>
        <v>3632016000</v>
      </c>
      <c r="Q9" s="41">
        <f>SUM(Q10:Q27)</f>
        <v>3869038472</v>
      </c>
      <c r="R9" s="20">
        <f>IF(($L9       =0),0,((($N9       -$L9       )/$L9       )*100))</f>
        <v>95.503815171480653</v>
      </c>
      <c r="S9" s="21">
        <f>IF(($M9       =0),0,((($O9       -$M9       )/$M9       )*100))</f>
        <v>64.199352279493169</v>
      </c>
      <c r="T9" s="20">
        <f>IF(($E9       =0),0,(($P9       /$E9       )*100))</f>
        <v>75.277002396749509</v>
      </c>
      <c r="U9" s="22">
        <f>IF(($E9       =0),0,(($Q9       /$E9       )*100))</f>
        <v>80.189519630381596</v>
      </c>
      <c r="V9" s="40">
        <f>SUM(V10:V27)</f>
        <v>867657000</v>
      </c>
      <c r="W9" s="41">
        <f>SUM(W10:W27)</f>
        <v>178913000</v>
      </c>
    </row>
    <row r="10" spans="1:23" ht="13" x14ac:dyDescent="0.3">
      <c r="A10" s="23" t="s">
        <v>36</v>
      </c>
      <c r="B10" s="42">
        <v>446585000</v>
      </c>
      <c r="C10" s="42">
        <v>-743000</v>
      </c>
      <c r="D10" s="42"/>
      <c r="E10" s="42">
        <f>$B10      +$C10      +$D10</f>
        <v>445842000</v>
      </c>
      <c r="F10" s="43">
        <v>445842000</v>
      </c>
      <c r="G10" s="44">
        <v>445842000</v>
      </c>
      <c r="H10" s="43">
        <v>87097000</v>
      </c>
      <c r="I10" s="44">
        <v>77779725</v>
      </c>
      <c r="J10" s="43">
        <v>139951000</v>
      </c>
      <c r="K10" s="44">
        <v>120199765</v>
      </c>
      <c r="L10" s="43">
        <v>78474000</v>
      </c>
      <c r="M10" s="44">
        <v>72058898</v>
      </c>
      <c r="N10" s="43">
        <v>119173000</v>
      </c>
      <c r="O10" s="44">
        <v>130675656</v>
      </c>
      <c r="P10" s="43">
        <f>$H10      +$J10      +$L10      +$N10</f>
        <v>424695000</v>
      </c>
      <c r="Q10" s="44">
        <f>$I10      +$K10      +$M10      +$O10</f>
        <v>400714044</v>
      </c>
      <c r="R10" s="24">
        <f>IF(($L10      =0),0,((($N10      -$L10      )/$L10      )*100))</f>
        <v>51.863037439151817</v>
      </c>
      <c r="S10" s="25">
        <f>IF(($M10      =0),0,((($O10      -$M10      )/$M10      )*100))</f>
        <v>81.345620911382795</v>
      </c>
      <c r="T10" s="24">
        <f>IF(($E10      =0),0,(($P10      /$E10      )*100))</f>
        <v>95.256839867038096</v>
      </c>
      <c r="U10" s="26">
        <f>IF(($E10      =0),0,(($Q10      /$E10      )*100))</f>
        <v>89.878038408225336</v>
      </c>
      <c r="V10" s="43">
        <v>6176000</v>
      </c>
      <c r="W10" s="44">
        <v>3685000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IF(($L11      =0),0,((($N11      -$L11      )/$L11      )*100))</f>
        <v>0</v>
      </c>
      <c r="S11" s="25">
        <f>IF(($M11      =0),0,((($O11      -$M11      )/$M11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2684049000</v>
      </c>
      <c r="C12" s="42">
        <v>-224871000</v>
      </c>
      <c r="D12" s="42"/>
      <c r="E12" s="42">
        <f>$B12      +$C12      +$D12</f>
        <v>2459178000</v>
      </c>
      <c r="F12" s="43">
        <v>2459178000</v>
      </c>
      <c r="G12" s="44">
        <v>2459178000</v>
      </c>
      <c r="H12" s="43">
        <v>253673000</v>
      </c>
      <c r="I12" s="44">
        <v>261764412</v>
      </c>
      <c r="J12" s="43">
        <v>461950000</v>
      </c>
      <c r="K12" s="44">
        <v>468329135</v>
      </c>
      <c r="L12" s="43">
        <v>389407000</v>
      </c>
      <c r="M12" s="44">
        <v>466610690</v>
      </c>
      <c r="N12" s="43">
        <v>687729000</v>
      </c>
      <c r="O12" s="44">
        <v>493812919</v>
      </c>
      <c r="P12" s="43">
        <f>$H12      +$J12      +$L12      +$N12</f>
        <v>1792759000</v>
      </c>
      <c r="Q12" s="44">
        <f>$I12      +$K12      +$M12      +$O12</f>
        <v>1690517156</v>
      </c>
      <c r="R12" s="24">
        <f>IF(($L12      =0),0,((($N12      -$L12      )/$L12      )*100))</f>
        <v>76.609305944679988</v>
      </c>
      <c r="S12" s="25">
        <f>IF(($M12      =0),0,((($O12      -$M12      )/$M12      )*100))</f>
        <v>5.8297483497431228</v>
      </c>
      <c r="T12" s="24">
        <f>IF(($E12      =0),0,(($P12      /$E12      )*100))</f>
        <v>72.900741629926742</v>
      </c>
      <c r="U12" s="26">
        <f>IF(($E12      =0),0,(($Q12      /$E12      )*100))</f>
        <v>68.743179875551903</v>
      </c>
      <c r="V12" s="43">
        <v>568240000</v>
      </c>
      <c r="W12" s="44">
        <v>167869000</v>
      </c>
    </row>
    <row r="13" spans="1:23" ht="13" x14ac:dyDescent="0.3">
      <c r="A13" s="23" t="s">
        <v>39</v>
      </c>
      <c r="B13" s="42">
        <v>145508000</v>
      </c>
      <c r="C13" s="42">
        <v>-16147000</v>
      </c>
      <c r="D13" s="42"/>
      <c r="E13" s="42">
        <f>$B13      +$C13      +$D13</f>
        <v>129361000</v>
      </c>
      <c r="F13" s="43">
        <v>129361000</v>
      </c>
      <c r="G13" s="44">
        <v>129361000</v>
      </c>
      <c r="H13" s="43">
        <v>25211000</v>
      </c>
      <c r="I13" s="44">
        <v>7587687</v>
      </c>
      <c r="J13" s="43">
        <v>32413000</v>
      </c>
      <c r="K13" s="44">
        <v>29819132</v>
      </c>
      <c r="L13" s="43">
        <v>17132000</v>
      </c>
      <c r="M13" s="44">
        <v>38542985</v>
      </c>
      <c r="N13" s="43">
        <v>22180000</v>
      </c>
      <c r="O13" s="44">
        <v>26851152</v>
      </c>
      <c r="P13" s="43">
        <f>$H13      +$J13      +$L13      +$N13</f>
        <v>96936000</v>
      </c>
      <c r="Q13" s="44">
        <f>$I13      +$K13      +$M13      +$O13</f>
        <v>102800956</v>
      </c>
      <c r="R13" s="24">
        <f>IF(($L13      =0),0,((($N13      -$L13      )/$L13      )*100))</f>
        <v>29.465328041092693</v>
      </c>
      <c r="S13" s="25">
        <f>IF(($M13      =0),0,((($O13      -$M13      )/$M13      )*100))</f>
        <v>-30.33452909783713</v>
      </c>
      <c r="T13" s="24">
        <f>IF(($E13      =0),0,(($P13      /$E13      )*100))</f>
        <v>74.934485664149165</v>
      </c>
      <c r="U13" s="26">
        <f>IF(($E13      =0),0,(($Q13      /$E13      )*100))</f>
        <v>79.46827560083797</v>
      </c>
      <c r="V13" s="43">
        <v>1145000</v>
      </c>
      <c r="W13" s="44"/>
    </row>
    <row r="14" spans="1:23" ht="13" x14ac:dyDescent="0.3">
      <c r="A14" s="23" t="s">
        <v>40</v>
      </c>
      <c r="B14" s="42">
        <v>206714000</v>
      </c>
      <c r="C14" s="42">
        <v>-1000000</v>
      </c>
      <c r="D14" s="42"/>
      <c r="E14" s="42">
        <f>$B14      +$C14      +$D14</f>
        <v>205714000</v>
      </c>
      <c r="F14" s="43">
        <v>215714000</v>
      </c>
      <c r="G14" s="44">
        <v>215714000</v>
      </c>
      <c r="H14" s="43">
        <v>25606000</v>
      </c>
      <c r="I14" s="44">
        <v>34250370</v>
      </c>
      <c r="J14" s="43">
        <v>57296000</v>
      </c>
      <c r="K14" s="44">
        <v>71101839</v>
      </c>
      <c r="L14" s="43">
        <v>35416000</v>
      </c>
      <c r="M14" s="44">
        <v>36623378</v>
      </c>
      <c r="N14" s="43">
        <v>72187000</v>
      </c>
      <c r="O14" s="44">
        <v>50369421</v>
      </c>
      <c r="P14" s="43">
        <f>$H14      +$J14      +$L14      +$N14</f>
        <v>190505000</v>
      </c>
      <c r="Q14" s="44">
        <f>$I14      +$K14      +$M14      +$O14</f>
        <v>192345008</v>
      </c>
      <c r="R14" s="24">
        <f>IF(($L14      =0),0,((($N14      -$L14      )/$L14      )*100))</f>
        <v>103.82595437090581</v>
      </c>
      <c r="S14" s="25">
        <f>IF(($M14      =0),0,((($O14      -$M14      )/$M14      )*100))</f>
        <v>37.533520255832222</v>
      </c>
      <c r="T14" s="24">
        <f>IF(($E14      =0),0,(($P14      /$E14      )*100))</f>
        <v>92.606725842674791</v>
      </c>
      <c r="U14" s="26">
        <f>IF(($E14      =0),0,(($Q14      /$E14      )*100))</f>
        <v>93.501175418299184</v>
      </c>
      <c r="V14" s="43">
        <v>7331000</v>
      </c>
      <c r="W14" s="44">
        <v>7331000</v>
      </c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IF(($L15      =0),0,((($N15      -$L15      )/$L15      )*100))</f>
        <v>0</v>
      </c>
      <c r="S15" s="25">
        <f>IF(($M15      =0),0,((($O15      -$M15      )/$M15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13709000</v>
      </c>
      <c r="C16" s="42">
        <v>-1214000</v>
      </c>
      <c r="D16" s="42"/>
      <c r="E16" s="42">
        <f>$B16      +$C16      +$D16</f>
        <v>12495000</v>
      </c>
      <c r="F16" s="43">
        <v>12495000</v>
      </c>
      <c r="G16" s="44">
        <v>12495000</v>
      </c>
      <c r="H16" s="43">
        <v>1063000</v>
      </c>
      <c r="I16" s="44">
        <v>640382</v>
      </c>
      <c r="J16" s="43">
        <v>3257000</v>
      </c>
      <c r="K16" s="44">
        <v>3264432</v>
      </c>
      <c r="L16" s="43">
        <v>883000</v>
      </c>
      <c r="M16" s="44">
        <v>1606690</v>
      </c>
      <c r="N16" s="43">
        <v>2138000</v>
      </c>
      <c r="O16" s="44">
        <v>2640036</v>
      </c>
      <c r="P16" s="43">
        <f>$H16      +$J16      +$L16      +$N16</f>
        <v>7341000</v>
      </c>
      <c r="Q16" s="44">
        <f>$I16      +$K16      +$M16      +$O16</f>
        <v>8151540</v>
      </c>
      <c r="R16" s="24">
        <f>IF(($L16      =0),0,((($N16      -$L16      )/$L16      )*100))</f>
        <v>142.12910532276331</v>
      </c>
      <c r="S16" s="25">
        <f>IF(($M16      =0),0,((($O16      -$M16      )/$M16      )*100))</f>
        <v>64.315207040561646</v>
      </c>
      <c r="T16" s="24">
        <f>IF(($E16      =0),0,(($P16      /$E16      )*100))</f>
        <v>58.751500600240092</v>
      </c>
      <c r="U16" s="26">
        <f>IF(($E16      =0),0,(($Q16      /$E16      )*100))</f>
        <v>65.238415366146469</v>
      </c>
      <c r="V16" s="43">
        <v>28000</v>
      </c>
      <c r="W16" s="44">
        <v>28000</v>
      </c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IF(($L17      =0),0,((($N17      -$L17      )/$L17      )*100))</f>
        <v>0</v>
      </c>
      <c r="S17" s="25">
        <f>IF(($M17      =0),0,((($O17      -$M17      )/$M17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IF(($L18      =0),0,((($N18      -$L18      )/$L18      )*100))</f>
        <v>0</v>
      </c>
      <c r="S18" s="25">
        <f>IF(($M18      =0),0,((($O18      -$M18      )/$M18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IF(($L19      =0),0,((($N19      -$L19      )/$L19      )*100))</f>
        <v>0</v>
      </c>
      <c r="S19" s="25">
        <f>IF(($M19      =0),0,((($O19      -$M19      )/$M19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IF(($L20      =0),0,((($N20      -$L20      )/$L20      )*100))</f>
        <v>0</v>
      </c>
      <c r="S20" s="25">
        <f>IF(($M20      =0),0,((($O20      -$M20      )/$M20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>
        <v>130521000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IF(($L21      =0),0,((($N21      -$L21      )/$L21      )*100))</f>
        <v>0</v>
      </c>
      <c r="S21" s="25">
        <f>IF(($M21      =0),0,((($O21      -$M21      )/$M21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894000000</v>
      </c>
      <c r="C22" s="42">
        <v>-225000000</v>
      </c>
      <c r="D22" s="42"/>
      <c r="E22" s="42">
        <f>$B22      +$C22      +$D22</f>
        <v>669000000</v>
      </c>
      <c r="F22" s="43">
        <v>669000000</v>
      </c>
      <c r="G22" s="44">
        <v>355000000</v>
      </c>
      <c r="H22" s="43">
        <v>122917000</v>
      </c>
      <c r="I22" s="44">
        <v>123405010</v>
      </c>
      <c r="J22" s="43">
        <v>176531000</v>
      </c>
      <c r="K22" s="44">
        <v>200934648</v>
      </c>
      <c r="L22" s="43">
        <v>51781000</v>
      </c>
      <c r="M22" s="44">
        <v>120369966</v>
      </c>
      <c r="N22" s="43"/>
      <c r="O22" s="44">
        <v>365104913</v>
      </c>
      <c r="P22" s="43">
        <f>$H22      +$J22      +$L22      +$N22</f>
        <v>351229000</v>
      </c>
      <c r="Q22" s="44">
        <f>$I22      +$K22      +$M22      +$O22</f>
        <v>809814537</v>
      </c>
      <c r="R22" s="24">
        <f>IF(($L22      =0),0,((($N22      -$L22      )/$L22      )*100))</f>
        <v>-100</v>
      </c>
      <c r="S22" s="25">
        <f>IF(($M22      =0),0,((($O22      -$M22      )/$M22      )*100))</f>
        <v>203.31894668807999</v>
      </c>
      <c r="T22" s="24">
        <f>IF(($E22      =0),0,(($P22      /$E22      )*100))</f>
        <v>52.500597907324362</v>
      </c>
      <c r="U22" s="26">
        <f>IF(($E22      =0),0,(($Q22      /$E22      )*100))</f>
        <v>121.04851076233183</v>
      </c>
      <c r="V22" s="43">
        <v>151991000</v>
      </c>
      <c r="W22" s="44"/>
    </row>
    <row r="23" spans="1:23" ht="13" x14ac:dyDescent="0.3">
      <c r="A23" s="23" t="s">
        <v>49</v>
      </c>
      <c r="B23" s="42">
        <v>144209000</v>
      </c>
      <c r="C23" s="42">
        <v>-8834000</v>
      </c>
      <c r="D23" s="42"/>
      <c r="E23" s="42">
        <f>$B23      +$C23      +$D23</f>
        <v>135375000</v>
      </c>
      <c r="F23" s="43">
        <v>135375000</v>
      </c>
      <c r="G23" s="44">
        <v>135375000</v>
      </c>
      <c r="H23" s="43">
        <v>6857000</v>
      </c>
      <c r="I23" s="44">
        <v>26983581</v>
      </c>
      <c r="J23" s="43">
        <v>33346000</v>
      </c>
      <c r="K23" s="44">
        <v>26188908</v>
      </c>
      <c r="L23" s="43">
        <v>9246000</v>
      </c>
      <c r="M23" s="44">
        <v>18516379</v>
      </c>
      <c r="N23" s="43">
        <v>36188000</v>
      </c>
      <c r="O23" s="44">
        <v>41307794</v>
      </c>
      <c r="P23" s="43">
        <f>$H23      +$J23      +$L23      +$N23</f>
        <v>85637000</v>
      </c>
      <c r="Q23" s="44">
        <f>$I23      +$K23      +$M23      +$O23</f>
        <v>112996662</v>
      </c>
      <c r="R23" s="24">
        <f>IF(($L23      =0),0,((($N23      -$L23      )/$L23      )*100))</f>
        <v>291.39087172831495</v>
      </c>
      <c r="S23" s="25">
        <f>IF(($M23      =0),0,((($O23      -$M23      )/$M23      )*100))</f>
        <v>123.08786183302902</v>
      </c>
      <c r="T23" s="24">
        <f>IF(($E23      =0),0,(($P23      /$E23      )*100))</f>
        <v>63.259095106186514</v>
      </c>
      <c r="U23" s="26">
        <f>IF(($E23      =0),0,(($Q23      /$E23      )*100))</f>
        <v>83.469371745152358</v>
      </c>
      <c r="V23" s="43">
        <v>2225000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IF(($L24      =0),0,((($N24      -$L24      )/$L24      )*100))</f>
        <v>0</v>
      </c>
      <c r="S24" s="25">
        <f>IF(($M24      =0),0,((($O24      -$M24      )/$M24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193729000</v>
      </c>
      <c r="C25" s="42">
        <v>11806000</v>
      </c>
      <c r="D25" s="42"/>
      <c r="E25" s="42">
        <f>$B25      +$C25      +$D25</f>
        <v>205535000</v>
      </c>
      <c r="F25" s="43">
        <v>205266000</v>
      </c>
      <c r="G25" s="44">
        <v>205266000</v>
      </c>
      <c r="H25" s="43">
        <v>23857000</v>
      </c>
      <c r="I25" s="44">
        <v>16334087</v>
      </c>
      <c r="J25" s="43">
        <v>76427000</v>
      </c>
      <c r="K25" s="44">
        <v>81429665</v>
      </c>
      <c r="L25" s="43">
        <v>23286000</v>
      </c>
      <c r="M25" s="44">
        <v>19059264</v>
      </c>
      <c r="N25" s="43">
        <v>60219000</v>
      </c>
      <c r="O25" s="44">
        <v>82307911</v>
      </c>
      <c r="P25" s="43">
        <f>$H25      +$J25      +$L25      +$N25</f>
        <v>183789000</v>
      </c>
      <c r="Q25" s="44">
        <f>$I25      +$K25      +$M25      +$O25</f>
        <v>199130927</v>
      </c>
      <c r="R25" s="24">
        <f>IF(($L25      =0),0,((($N25      -$L25      )/$L25      )*100))</f>
        <v>158.6060293738727</v>
      </c>
      <c r="S25" s="25">
        <f>IF(($M25      =0),0,((($O25      -$M25      )/$M25      )*100))</f>
        <v>331.85251539618741</v>
      </c>
      <c r="T25" s="24">
        <f>IF(($E25      =0),0,(($P25      /$E25      )*100))</f>
        <v>89.419806845549417</v>
      </c>
      <c r="U25" s="26">
        <f>IF(($E25      =0),0,(($Q25      /$E25      )*100))</f>
        <v>96.884193446371668</v>
      </c>
      <c r="V25" s="43"/>
      <c r="W25" s="44"/>
    </row>
    <row r="26" spans="1:23" ht="13" x14ac:dyDescent="0.3">
      <c r="A26" s="23" t="s">
        <v>52</v>
      </c>
      <c r="B26" s="42">
        <v>592962000</v>
      </c>
      <c r="C26" s="42">
        <v>-30594000</v>
      </c>
      <c r="D26" s="42"/>
      <c r="E26" s="42">
        <f>$B26      +$C26      +$D26</f>
        <v>562368000</v>
      </c>
      <c r="F26" s="43">
        <v>562368000</v>
      </c>
      <c r="G26" s="44">
        <v>562368000</v>
      </c>
      <c r="H26" s="43">
        <v>72894000</v>
      </c>
      <c r="I26" s="44">
        <v>72894369</v>
      </c>
      <c r="J26" s="43">
        <v>57344000</v>
      </c>
      <c r="K26" s="44">
        <v>46266771</v>
      </c>
      <c r="L26" s="43">
        <v>62497000</v>
      </c>
      <c r="M26" s="44">
        <v>59265023</v>
      </c>
      <c r="N26" s="43">
        <v>306390000</v>
      </c>
      <c r="O26" s="44">
        <v>174141479</v>
      </c>
      <c r="P26" s="43">
        <f>$H26      +$J26      +$L26      +$N26</f>
        <v>499125000</v>
      </c>
      <c r="Q26" s="44">
        <f>$I26      +$K26      +$M26      +$O26</f>
        <v>352567642</v>
      </c>
      <c r="R26" s="24">
        <f>IF(($L26      =0),0,((($N26      -$L26      )/$L26      )*100))</f>
        <v>390.24753188153028</v>
      </c>
      <c r="S26" s="25">
        <f>IF(($M26      =0),0,((($O26      -$M26      )/$M26      )*100))</f>
        <v>193.83516648597268</v>
      </c>
      <c r="T26" s="24">
        <f>IF(($E26      =0),0,(($P26      /$E26      )*100))</f>
        <v>88.754160976442478</v>
      </c>
      <c r="U26" s="26">
        <f>IF(($E26      =0),0,(($Q26      /$E26      )*100))</f>
        <v>62.69340396324116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IF(($L27      =0),0,((($N27      -$L27      )/$L27      )*100))</f>
        <v>0</v>
      </c>
      <c r="S27" s="25">
        <f>IF(($M27      =0),0,((($O27      -$M27      )/$M27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226443000</v>
      </c>
      <c r="C28" s="39">
        <f>SUM(C29:C42)</f>
        <v>67051000</v>
      </c>
      <c r="D28" s="39">
        <f>SUM(D29:D42)</f>
        <v>0</v>
      </c>
      <c r="E28" s="39">
        <f>SUM(E29:E42)</f>
        <v>293494000</v>
      </c>
      <c r="F28" s="40">
        <f>SUM(F29:F42)</f>
        <v>293494000</v>
      </c>
      <c r="G28" s="41">
        <f>SUM(G29:G42)</f>
        <v>293494000</v>
      </c>
      <c r="H28" s="40">
        <f>SUM(H29:H42)</f>
        <v>39786000</v>
      </c>
      <c r="I28" s="41">
        <f>SUM(I29:I42)</f>
        <v>51129200</v>
      </c>
      <c r="J28" s="40">
        <f>SUM(J29:J42)</f>
        <v>61209000</v>
      </c>
      <c r="K28" s="41">
        <f>SUM(K29:K42)</f>
        <v>77360428</v>
      </c>
      <c r="L28" s="40">
        <f>SUM(L29:L42)</f>
        <v>36662000</v>
      </c>
      <c r="M28" s="41">
        <f>SUM(M29:M42)</f>
        <v>38988288</v>
      </c>
      <c r="N28" s="40">
        <f>SUM(N29:N42)</f>
        <v>64400000</v>
      </c>
      <c r="O28" s="41">
        <f>SUM(O29:O42)</f>
        <v>54248488</v>
      </c>
      <c r="P28" s="40">
        <f>SUM(P29:P42)</f>
        <v>202057000</v>
      </c>
      <c r="Q28" s="41">
        <f>SUM(Q29:Q42)</f>
        <v>221726404</v>
      </c>
      <c r="R28" s="20">
        <f>IF(($L28      =0),0,((($N28      -$L28      )/$L28      )*100))</f>
        <v>75.658720200752825</v>
      </c>
      <c r="S28" s="21">
        <f>IF(($M28      =0),0,((($O28      -$M28      )/$M28      )*100))</f>
        <v>39.140472133580218</v>
      </c>
      <c r="T28" s="20">
        <f>IF(($E28      =0),0,(($P28      /$E28      )*100))</f>
        <v>68.84535970070938</v>
      </c>
      <c r="U28" s="22">
        <f>IF(($E28      =0),0,(($Q28      /$E28      )*100))</f>
        <v>75.547167574124174</v>
      </c>
      <c r="V28" s="40">
        <f>SUM(V29:V42)</f>
        <v>45292000</v>
      </c>
      <c r="W28" s="41">
        <f>SUM(W29:W42)</f>
        <v>32883000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IF(($L29      =0),0,((($N29      -$L29      )/$L29      )*100))</f>
        <v>0</v>
      </c>
      <c r="S29" s="25">
        <f>IF(($M29      =0),0,((($O29      -$M29      )/$M29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>
        <v>70000000</v>
      </c>
      <c r="C30" s="42">
        <v>10000000</v>
      </c>
      <c r="D30" s="42"/>
      <c r="E30" s="42">
        <f>$B30      +$C30      +$D30</f>
        <v>80000000</v>
      </c>
      <c r="F30" s="43">
        <v>80000000</v>
      </c>
      <c r="G30" s="44">
        <v>80000000</v>
      </c>
      <c r="H30" s="43">
        <v>6943000</v>
      </c>
      <c r="I30" s="44">
        <v>6943381</v>
      </c>
      <c r="J30" s="43">
        <v>19633000</v>
      </c>
      <c r="K30" s="44">
        <v>19630090</v>
      </c>
      <c r="L30" s="43">
        <v>13275000</v>
      </c>
      <c r="M30" s="44">
        <v>13274945</v>
      </c>
      <c r="N30" s="43">
        <v>34904000</v>
      </c>
      <c r="O30" s="44">
        <v>16905251</v>
      </c>
      <c r="P30" s="43">
        <f>$H30      +$J30      +$L30      +$N30</f>
        <v>74755000</v>
      </c>
      <c r="Q30" s="44">
        <f>$I30      +$K30      +$M30      +$O30</f>
        <v>56753667</v>
      </c>
      <c r="R30" s="24">
        <f>IF(($L30      =0),0,((($N30      -$L30      )/$L30      )*100))</f>
        <v>162.93032015065913</v>
      </c>
      <c r="S30" s="25">
        <f>IF(($M30      =0),0,((($O30      -$M30      )/$M30      )*100))</f>
        <v>27.347051155390851</v>
      </c>
      <c r="T30" s="24">
        <f>IF(($E30      =0),0,(($P30      /$E30      )*100))</f>
        <v>93.443750000000009</v>
      </c>
      <c r="U30" s="26">
        <f>IF(($E30      =0),0,(($Q30      /$E30      )*100))</f>
        <v>70.942083749999995</v>
      </c>
      <c r="V30" s="43"/>
      <c r="W30" s="44"/>
    </row>
    <row r="31" spans="1:23" ht="13" x14ac:dyDescent="0.3">
      <c r="A31" s="23" t="s">
        <v>57</v>
      </c>
      <c r="B31" s="42">
        <v>49800000</v>
      </c>
      <c r="C31" s="42"/>
      <c r="D31" s="42"/>
      <c r="E31" s="42">
        <f>$B31      +$C31      +$D31</f>
        <v>49800000</v>
      </c>
      <c r="F31" s="43">
        <v>49800000</v>
      </c>
      <c r="G31" s="44">
        <v>49800000</v>
      </c>
      <c r="H31" s="43">
        <v>10581000</v>
      </c>
      <c r="I31" s="44">
        <v>10961072</v>
      </c>
      <c r="J31" s="43">
        <v>9918000</v>
      </c>
      <c r="K31" s="44">
        <v>11194213</v>
      </c>
      <c r="L31" s="43">
        <v>5717000</v>
      </c>
      <c r="M31" s="44">
        <v>7474465</v>
      </c>
      <c r="N31" s="43"/>
      <c r="O31" s="44">
        <v>13219916</v>
      </c>
      <c r="P31" s="43">
        <f>$H31      +$J31      +$L31      +$N31</f>
        <v>26216000</v>
      </c>
      <c r="Q31" s="44">
        <f>$I31      +$K31      +$M31      +$O31</f>
        <v>42849666</v>
      </c>
      <c r="R31" s="24">
        <f>IF(($L31      =0),0,((($N31      -$L31      )/$L31      )*100))</f>
        <v>-100</v>
      </c>
      <c r="S31" s="25">
        <f>IF(($M31      =0),0,((($O31      -$M31      )/$M31      )*100))</f>
        <v>76.86772230520846</v>
      </c>
      <c r="T31" s="24">
        <f>IF(($E31      =0),0,(($P31      /$E31      )*100))</f>
        <v>52.642570281124499</v>
      </c>
      <c r="U31" s="26">
        <f>IF(($E31      =0),0,(($Q31      /$E31      )*100))</f>
        <v>86.043506024096388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IF(($L32      =0),0,((($N32      -$L32      )/$L32      )*100))</f>
        <v>0</v>
      </c>
      <c r="S32" s="25">
        <f>IF(($M32      =0),0,((($O32      -$M32      )/$M32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70143000</v>
      </c>
      <c r="C33" s="42">
        <v>-240000</v>
      </c>
      <c r="D33" s="42"/>
      <c r="E33" s="42">
        <f>$B33      +$C33      +$D33</f>
        <v>69903000</v>
      </c>
      <c r="F33" s="43">
        <v>69903000</v>
      </c>
      <c r="G33" s="44">
        <v>69903000</v>
      </c>
      <c r="H33" s="43">
        <v>14818000</v>
      </c>
      <c r="I33" s="44">
        <v>20285132</v>
      </c>
      <c r="J33" s="43">
        <v>26094000</v>
      </c>
      <c r="K33" s="44">
        <v>27569534</v>
      </c>
      <c r="L33" s="43">
        <v>11759000</v>
      </c>
      <c r="M33" s="44">
        <v>13304472</v>
      </c>
      <c r="N33" s="43">
        <v>7368000</v>
      </c>
      <c r="O33" s="44">
        <v>7434248</v>
      </c>
      <c r="P33" s="43">
        <f>$H33      +$J33      +$L33      +$N33</f>
        <v>60039000</v>
      </c>
      <c r="Q33" s="44">
        <f>$I33      +$K33      +$M33      +$O33</f>
        <v>68593386</v>
      </c>
      <c r="R33" s="24">
        <f>IF(($L33      =0),0,((($N33      -$L33      )/$L33      )*100))</f>
        <v>-37.34161068118037</v>
      </c>
      <c r="S33" s="25">
        <f>IF(($M33      =0),0,((($O33      -$M33      )/$M33      )*100))</f>
        <v>-44.122186885732859</v>
      </c>
      <c r="T33" s="24">
        <f>IF(($E33      =0),0,(($P33      /$E33      )*100))</f>
        <v>85.88901763872795</v>
      </c>
      <c r="U33" s="26">
        <f>IF(($E33      =0),0,(($Q33      /$E33      )*100))</f>
        <v>98.12652675850822</v>
      </c>
      <c r="V33" s="43"/>
      <c r="W33" s="44"/>
    </row>
    <row r="34" spans="1:23" ht="13" x14ac:dyDescent="0.3">
      <c r="A34" s="23" t="s">
        <v>60</v>
      </c>
      <c r="B34" s="42">
        <v>18000000</v>
      </c>
      <c r="C34" s="42">
        <v>2000000</v>
      </c>
      <c r="D34" s="42"/>
      <c r="E34" s="42">
        <f>$B34      +$C34      +$D34</f>
        <v>20000000</v>
      </c>
      <c r="F34" s="43">
        <v>20000000</v>
      </c>
      <c r="G34" s="44">
        <v>20000000</v>
      </c>
      <c r="H34" s="43">
        <v>4314000</v>
      </c>
      <c r="I34" s="44">
        <v>4999798</v>
      </c>
      <c r="J34" s="43">
        <v>4834000</v>
      </c>
      <c r="K34" s="44">
        <v>5291788</v>
      </c>
      <c r="L34" s="43">
        <v>2643000</v>
      </c>
      <c r="M34" s="44">
        <v>3516118</v>
      </c>
      <c r="N34" s="43">
        <v>4213000</v>
      </c>
      <c r="O34" s="44">
        <v>2339190</v>
      </c>
      <c r="P34" s="43">
        <f>$H34      +$J34      +$L34      +$N34</f>
        <v>16004000</v>
      </c>
      <c r="Q34" s="44">
        <f>$I34      +$K34      +$M34      +$O34</f>
        <v>16146894</v>
      </c>
      <c r="R34" s="24">
        <f>IF(($L34      =0),0,((($N34      -$L34      )/$L34      )*100))</f>
        <v>59.402194475974269</v>
      </c>
      <c r="S34" s="25">
        <f>IF(($M34      =0),0,((($O34      -$M34      )/$M34      )*100))</f>
        <v>-33.472369243580566</v>
      </c>
      <c r="T34" s="24">
        <f>IF(($E34      =0),0,(($P34      /$E34      )*100))</f>
        <v>80.02</v>
      </c>
      <c r="U34" s="26">
        <f>IF(($E34      =0),0,(($Q34      /$E34      )*100))</f>
        <v>80.734470000000002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IF(($L35      =0),0,((($N35      -$L35      )/$L35      )*100))</f>
        <v>0</v>
      </c>
      <c r="S35" s="25">
        <f>IF(($M35      =0),0,((($O35      -$M35      )/$M35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18500000</v>
      </c>
      <c r="C36" s="42"/>
      <c r="D36" s="42"/>
      <c r="E36" s="42">
        <f>$B36      +$C36      +$D36</f>
        <v>18500000</v>
      </c>
      <c r="F36" s="43">
        <v>18500000</v>
      </c>
      <c r="G36" s="44">
        <v>18500000</v>
      </c>
      <c r="H36" s="43">
        <v>3130000</v>
      </c>
      <c r="I36" s="44">
        <v>5493931</v>
      </c>
      <c r="J36" s="43">
        <v>730000</v>
      </c>
      <c r="K36" s="44">
        <v>1458171</v>
      </c>
      <c r="L36" s="43">
        <v>3268000</v>
      </c>
      <c r="M36" s="44">
        <v>438178</v>
      </c>
      <c r="N36" s="43">
        <v>3044000</v>
      </c>
      <c r="O36" s="44">
        <v>3377157</v>
      </c>
      <c r="P36" s="43">
        <f>$H36      +$J36      +$L36      +$N36</f>
        <v>10172000</v>
      </c>
      <c r="Q36" s="44">
        <f>$I36      +$K36      +$M36      +$O36</f>
        <v>10767437</v>
      </c>
      <c r="R36" s="24">
        <f>IF(($L36      =0),0,((($N36      -$L36      )/$L36      )*100))</f>
        <v>-6.8543451652386773</v>
      </c>
      <c r="S36" s="25">
        <f>IF(($M36      =0),0,((($O36      -$M36      )/$M36      )*100))</f>
        <v>670.72719305852877</v>
      </c>
      <c r="T36" s="24">
        <f>IF(($E36      =0),0,(($P36      /$E36      )*100))</f>
        <v>54.983783783783778</v>
      </c>
      <c r="U36" s="26">
        <f>IF(($E36      =0),0,(($Q36      /$E36      )*100))</f>
        <v>58.20236216216216</v>
      </c>
      <c r="V36" s="43"/>
      <c r="W36" s="44"/>
    </row>
    <row r="37" spans="1:23" ht="13" x14ac:dyDescent="0.3">
      <c r="A37" s="23" t="s">
        <v>63</v>
      </c>
      <c r="B37" s="42"/>
      <c r="C37" s="42">
        <v>55291000</v>
      </c>
      <c r="D37" s="42"/>
      <c r="E37" s="42">
        <f>$B37      +$C37      +$D37</f>
        <v>55291000</v>
      </c>
      <c r="F37" s="43">
        <v>55291000</v>
      </c>
      <c r="G37" s="44">
        <v>55291000</v>
      </c>
      <c r="H37" s="43"/>
      <c r="I37" s="44">
        <v>2445886</v>
      </c>
      <c r="J37" s="43"/>
      <c r="K37" s="44">
        <v>12216632</v>
      </c>
      <c r="L37" s="43"/>
      <c r="M37" s="44">
        <v>980110</v>
      </c>
      <c r="N37" s="43">
        <v>14871000</v>
      </c>
      <c r="O37" s="44">
        <v>10972726</v>
      </c>
      <c r="P37" s="43">
        <f>$H37      +$J37      +$L37      +$N37</f>
        <v>14871000</v>
      </c>
      <c r="Q37" s="44">
        <f>$I37      +$K37      +$M37      +$O37</f>
        <v>26615354</v>
      </c>
      <c r="R37" s="24">
        <f>IF(($L37      =0),0,((($N37      -$L37      )/$L37      )*100))</f>
        <v>0</v>
      </c>
      <c r="S37" s="25">
        <f>IF(($M37      =0),0,((($O37      -$M37      )/$M37      )*100))</f>
        <v>1019.5402556855862</v>
      </c>
      <c r="T37" s="24">
        <f>IF(($E37      =0),0,(($P37      /$E37      )*100))</f>
        <v>26.89587817185437</v>
      </c>
      <c r="U37" s="26">
        <f>IF(($E37      =0),0,(($Q37      /$E37      )*100))</f>
        <v>48.136864950896168</v>
      </c>
      <c r="V37" s="43">
        <v>45292000</v>
      </c>
      <c r="W37" s="44">
        <v>32883000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IF(($L38      =0),0,((($N38      -$L38      )/$L38      )*100))</f>
        <v>0</v>
      </c>
      <c r="S38" s="25">
        <f>IF(($M38      =0),0,((($O38      -$M38      )/$M38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IF(($L39      =0),0,((($N39      -$L39      )/$L39      )*100))</f>
        <v>0</v>
      </c>
      <c r="S39" s="25">
        <f>IF(($M39      =0),0,((($O39      -$M39      )/$M39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IF(($L40      =0),0,((($N40      -$L40      )/$L40      )*100))</f>
        <v>0</v>
      </c>
      <c r="S40" s="25">
        <f>IF(($M40      =0),0,((($O40      -$M40      )/$M40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IF(($L41      =0),0,((($N41      -$L41      )/$L41      )*100))</f>
        <v>0</v>
      </c>
      <c r="S41" s="25">
        <f>IF(($M41      =0),0,((($O41      -$M41      )/$M41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IF(($L42      =0),0,((($N42      -$L42      )/$L42      )*100))</f>
        <v>0</v>
      </c>
      <c r="S42" s="25">
        <f>IF(($M42      =0),0,((($O42      -$M42      )/$M42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144833000</v>
      </c>
      <c r="C43" s="45">
        <f>+C44+C56</f>
        <v>-1650000</v>
      </c>
      <c r="D43" s="45">
        <f>+D44+D56</f>
        <v>0</v>
      </c>
      <c r="E43" s="45">
        <f>+E44+E56</f>
        <v>143183000</v>
      </c>
      <c r="F43" s="46">
        <f>+F44+F56</f>
        <v>143183000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8299000</v>
      </c>
      <c r="O43" s="47">
        <f>+O44+O56</f>
        <v>0</v>
      </c>
      <c r="P43" s="46">
        <f>+P44+P56</f>
        <v>8299000</v>
      </c>
      <c r="Q43" s="47">
        <f>+Q44+Q56</f>
        <v>0</v>
      </c>
      <c r="R43" s="29">
        <f>IF(($L43      =0),0,((($N43      -$L43      )/$L43      )*100))</f>
        <v>0</v>
      </c>
      <c r="S43" s="30">
        <f>IF(($M43      =0),0,((($O43      -$M43      )/$M43      )*100))</f>
        <v>0</v>
      </c>
      <c r="T43" s="29">
        <f>IF(($E43      =0),0,(($P43      /$E43      )*100))</f>
        <v>5.7960791434737358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134906000</v>
      </c>
      <c r="C44" s="39">
        <f>SUM(C45:C55)</f>
        <v>-1650000</v>
      </c>
      <c r="D44" s="39">
        <f>SUM(D45:D55)</f>
        <v>0</v>
      </c>
      <c r="E44" s="39">
        <f>SUM(E45:E55)</f>
        <v>133256000</v>
      </c>
      <c r="F44" s="40">
        <f>SUM(F45:F55)</f>
        <v>133256000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8299000</v>
      </c>
      <c r="O44" s="41">
        <f>SUM(O45:O55)</f>
        <v>0</v>
      </c>
      <c r="P44" s="40">
        <f>SUM(P45:P55)</f>
        <v>8299000</v>
      </c>
      <c r="Q44" s="41">
        <f>SUM(Q45:Q55)</f>
        <v>0</v>
      </c>
      <c r="R44" s="20">
        <f>IF(($L44      =0),0,((($N44      -$L44      )/$L44      )*100))</f>
        <v>0</v>
      </c>
      <c r="S44" s="21">
        <f>IF(($M44      =0),0,((($O44      -$M44      )/$M44      )*100))</f>
        <v>0</v>
      </c>
      <c r="T44" s="20">
        <f>IF(($E44      =0),0,(($P44      /$E44      )*100))</f>
        <v>6.2278621600528306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14831000</v>
      </c>
      <c r="C45" s="42"/>
      <c r="D45" s="42"/>
      <c r="E45" s="42">
        <f>$B45      +$C45      +$D45</f>
        <v>14831000</v>
      </c>
      <c r="F45" s="43">
        <v>14831000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IF(($L45      =0),0,((($N45      -$L45      )/$L45      )*100))</f>
        <v>0</v>
      </c>
      <c r="S45" s="25">
        <f>IF(($M45      =0),0,((($O45      -$M45      )/$M45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114975000</v>
      </c>
      <c r="C46" s="42"/>
      <c r="D46" s="42"/>
      <c r="E46" s="42">
        <f>$B46      +$C46      +$D46</f>
        <v>114975000</v>
      </c>
      <c r="F46" s="43">
        <v>114975000</v>
      </c>
      <c r="G46" s="44"/>
      <c r="H46" s="43"/>
      <c r="I46" s="44"/>
      <c r="J46" s="43"/>
      <c r="K46" s="44"/>
      <c r="L46" s="43"/>
      <c r="M46" s="44"/>
      <c r="N46" s="43">
        <v>8299000</v>
      </c>
      <c r="O46" s="44"/>
      <c r="P46" s="43">
        <f>$H46      +$J46      +$L46      +$N46</f>
        <v>8299000</v>
      </c>
      <c r="Q46" s="44">
        <f>$I46      +$K46      +$M46      +$O46</f>
        <v>0</v>
      </c>
      <c r="R46" s="24">
        <f>IF(($L46      =0),0,((($N46      -$L46      )/$L46      )*100))</f>
        <v>0</v>
      </c>
      <c r="S46" s="25">
        <f>IF(($M46      =0),0,((($O46      -$M46      )/$M46      )*100))</f>
        <v>0</v>
      </c>
      <c r="T46" s="24">
        <f>IF(($E46      =0),0,(($P46      /$E46      )*100))</f>
        <v>7.2180908893237667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5100000</v>
      </c>
      <c r="C47" s="42">
        <v>-1650000</v>
      </c>
      <c r="D47" s="42"/>
      <c r="E47" s="42">
        <f>$B47      +$C47      +$D47</f>
        <v>3450000</v>
      </c>
      <c r="F47" s="43">
        <v>3450000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IF(($L47      =0),0,((($N47      -$L47      )/$L47      )*100))</f>
        <v>0</v>
      </c>
      <c r="S47" s="25">
        <f>IF(($M47      =0),0,((($O47      -$M47      )/$M47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IF(($L48      =0),0,((($N48      -$L48      )/$L48      )*100))</f>
        <v>0</v>
      </c>
      <c r="S48" s="25">
        <f>IF(($M48      =0),0,((($O48      -$M48      )/$M48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IF(($L49      =0),0,((($N49      -$L49      )/$L49      )*100))</f>
        <v>0</v>
      </c>
      <c r="S49" s="25">
        <f>IF(($M49      =0),0,((($O49      -$M49      )/$M49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IF(($L50      =0),0,((($N50      -$L50      )/$L50      )*100))</f>
        <v>0</v>
      </c>
      <c r="S50" s="25">
        <f>IF(($M50      =0),0,((($O50      -$M50      )/$M50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IF(($L51      =0),0,((($N51      -$L51      )/$L51      )*100))</f>
        <v>0</v>
      </c>
      <c r="S51" s="25">
        <f>IF(($M51      =0),0,((($O51      -$M51      )/$M51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IF(($L52      =0),0,((($N52      -$L52      )/$L52      )*100))</f>
        <v>0</v>
      </c>
      <c r="S52" s="25">
        <f>IF(($M52      =0),0,((($O52      -$M52      )/$M52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>$B53      +$C53      +$D53</f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IF(($L53      =0),0,((($N53      -$L53      )/$L53      )*100))</f>
        <v>0</v>
      </c>
      <c r="S53" s="25">
        <f>IF(($M53      =0),0,((($O53      -$M53      )/$M53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IF(($L54      =0),0,((($N54      -$L54      )/$L54      )*100))</f>
        <v>0</v>
      </c>
      <c r="S54" s="25">
        <f>IF(($M54      =0),0,((($O54      -$M54      )/$M54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>$B55      +$C55      +$D55</f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IF(($L55      =0),0,((($N55      -$L55      )/$L55      )*100))</f>
        <v>0</v>
      </c>
      <c r="S55" s="25">
        <f>IF(($M55      =0),0,((($O55      -$M55      )/$M55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9927000</v>
      </c>
      <c r="C56" s="39">
        <f>SUM(C57:C60)</f>
        <v>0</v>
      </c>
      <c r="D56" s="39">
        <f>SUM(D57:D60)</f>
        <v>0</v>
      </c>
      <c r="E56" s="39">
        <f>SUM(E57:E60)</f>
        <v>9927000</v>
      </c>
      <c r="F56" s="40">
        <f>SUM(F57:F60)</f>
        <v>9927000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IF(($L56      =0),0,((($N56      -$L56      )/$L56      )*100))</f>
        <v>0</v>
      </c>
      <c r="S56" s="21">
        <f>IF(($M56      =0),0,((($O56      -$M56      )/$M56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IF(($L57      =0),0,((($N57      -$L57      )/$L57      )*100))</f>
        <v>0</v>
      </c>
      <c r="S57" s="25">
        <f>IF(($M57      =0),0,((($O57      -$M57      )/$M57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IF(($L58      =0),0,((($N58      -$L58      )/$L58      )*100))</f>
        <v>0</v>
      </c>
      <c r="S58" s="25">
        <f>IF(($M58      =0),0,((($O58      -$M58      )/$M58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>
        <v>9927000</v>
      </c>
      <c r="C59" s="42"/>
      <c r="D59" s="42"/>
      <c r="E59" s="42">
        <f>$B59      +$C59      +$D59</f>
        <v>9927000</v>
      </c>
      <c r="F59" s="43">
        <v>9927000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IF(($L59      =0),0,((($N59      -$L59      )/$L59      )*100))</f>
        <v>0</v>
      </c>
      <c r="S59" s="25">
        <f>IF(($M59      =0),0,((($O59      -$M59      )/$M59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IF(($L60      =0),0,((($N60      -$L60      )/$L60      )*100))</f>
        <v>0</v>
      </c>
      <c r="S60" s="25">
        <f>IF(($M60      =0),0,((($O60      -$M60      )/$M60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5692741000</v>
      </c>
      <c r="C61" s="39">
        <f>+C8+C43</f>
        <v>-431196000</v>
      </c>
      <c r="D61" s="39">
        <f>+D8+D43</f>
        <v>0</v>
      </c>
      <c r="E61" s="39">
        <f>+E8+E43</f>
        <v>5261545000</v>
      </c>
      <c r="F61" s="40">
        <f>+F8+F43</f>
        <v>5271276000</v>
      </c>
      <c r="G61" s="41">
        <f>+G8+G43</f>
        <v>4814093000</v>
      </c>
      <c r="H61" s="40">
        <f>+H8+H43</f>
        <v>658961000</v>
      </c>
      <c r="I61" s="41">
        <f>+I8+I43</f>
        <v>672768823</v>
      </c>
      <c r="J61" s="40">
        <f>+J8+J43</f>
        <v>1099724000</v>
      </c>
      <c r="K61" s="41">
        <f>+K8+K43</f>
        <v>1124894723</v>
      </c>
      <c r="L61" s="40">
        <f>+L8+L43</f>
        <v>704784000</v>
      </c>
      <c r="M61" s="41">
        <f>+M8+M43</f>
        <v>871641561</v>
      </c>
      <c r="N61" s="40">
        <f>+N8+N43</f>
        <v>1378903000</v>
      </c>
      <c r="O61" s="41">
        <f>+O8+O43</f>
        <v>1421459769</v>
      </c>
      <c r="P61" s="40">
        <f>+P8+P43</f>
        <v>3842372000</v>
      </c>
      <c r="Q61" s="41">
        <f>+Q8+Q43</f>
        <v>4090764876</v>
      </c>
      <c r="R61" s="20">
        <f>IF(($L61      =0),0,((($N61      -$L61      )/$L61      )*100))</f>
        <v>95.649021544189424</v>
      </c>
      <c r="S61" s="21">
        <f>IF(($M61      =0),0,((($O61      -$M61      )/$M61      )*100))</f>
        <v>63.078475442269557</v>
      </c>
      <c r="T61" s="20">
        <f>IF(($E61      =0),0,(($P61      /$E61      )*100))</f>
        <v>73.027447261213197</v>
      </c>
      <c r="U61" s="22">
        <f>IF(($E61      =0),0,(($Q61      /$E61      )*100))</f>
        <v>77.748358628501705</v>
      </c>
      <c r="V61" s="40">
        <f>+V8+V43</f>
        <v>912949000</v>
      </c>
      <c r="W61" s="41">
        <f>+W8+W43</f>
        <v>211796000</v>
      </c>
    </row>
    <row r="62" spans="1:23" ht="13" x14ac:dyDescent="0.3">
      <c r="A62" s="19" t="s">
        <v>86</v>
      </c>
      <c r="B62" s="39">
        <f>SUM(B63:B64)</f>
        <v>1041825000</v>
      </c>
      <c r="C62" s="39">
        <f>SUM(C63:C64)</f>
        <v>0</v>
      </c>
      <c r="D62" s="39">
        <f>SUM(D63:D64)</f>
        <v>0</v>
      </c>
      <c r="E62" s="39">
        <f>SUM(E63:E64)</f>
        <v>1041825000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170880169</v>
      </c>
      <c r="J62" s="40">
        <f>SUM(J63:J64)</f>
        <v>0</v>
      </c>
      <c r="K62" s="41">
        <f>SUM(K63:K64)</f>
        <v>265179558</v>
      </c>
      <c r="L62" s="40">
        <f>SUM(L63:L64)</f>
        <v>0</v>
      </c>
      <c r="M62" s="41">
        <f>SUM(M63:M64)</f>
        <v>189055981</v>
      </c>
      <c r="N62" s="40">
        <f>SUM(N63:N64)</f>
        <v>0</v>
      </c>
      <c r="O62" s="41">
        <f>SUM(O63:O64)</f>
        <v>174923772</v>
      </c>
      <c r="P62" s="40">
        <f>SUM(P63:P64)</f>
        <v>0</v>
      </c>
      <c r="Q62" s="41">
        <f>SUM(Q63:Q64)</f>
        <v>800039480</v>
      </c>
      <c r="R62" s="20">
        <f>IF(($L62      =0),0,((($N62      -$L62      )/$L62      )*100))</f>
        <v>0</v>
      </c>
      <c r="S62" s="21">
        <f>IF(($M62      =0),0,((($O62      -$M62      )/$M62      )*100))</f>
        <v>-7.4751451529057951</v>
      </c>
      <c r="T62" s="20">
        <f>IF(($E62      =0),0,(($P62      /$E62      )*100))</f>
        <v>0</v>
      </c>
      <c r="U62" s="22">
        <f>IF(($E62      =0),0,(($Q62      /$E62      )*100))</f>
        <v>76.79211767811293</v>
      </c>
      <c r="V62" s="40">
        <f>SUM(V63:V64)</f>
        <v>56346000</v>
      </c>
      <c r="W62" s="41">
        <f>SUM(W63:W64)</f>
        <v>37313000</v>
      </c>
    </row>
    <row r="63" spans="1:23" s="27" customFormat="1" ht="12.75" customHeight="1" thickBot="1" x14ac:dyDescent="0.35">
      <c r="A63" s="23" t="s">
        <v>87</v>
      </c>
      <c r="B63" s="42">
        <v>1041825000</v>
      </c>
      <c r="C63" s="42"/>
      <c r="D63" s="42"/>
      <c r="E63" s="42">
        <f>$B63      +$C63      +$D63</f>
        <v>1041825000</v>
      </c>
      <c r="F63" s="43"/>
      <c r="G63" s="44"/>
      <c r="H63" s="43"/>
      <c r="I63" s="44">
        <v>170880169</v>
      </c>
      <c r="J63" s="43"/>
      <c r="K63" s="44">
        <v>265179558</v>
      </c>
      <c r="L63" s="43"/>
      <c r="M63" s="44">
        <v>189055981</v>
      </c>
      <c r="N63" s="43"/>
      <c r="O63" s="44">
        <v>174923772</v>
      </c>
      <c r="P63" s="43">
        <f>$H63      +$J63      +$L63      +$N63</f>
        <v>0</v>
      </c>
      <c r="Q63" s="44">
        <f>$I63      +$K63      +$M63      +$O63</f>
        <v>800039480</v>
      </c>
      <c r="R63" s="24">
        <f>IF(($L63      =0),0,((($N63      -$L63      )/$L63      )*100))</f>
        <v>0</v>
      </c>
      <c r="S63" s="25">
        <f>IF(($M63      =0),0,((($O63      -$M63      )/$M63      )*100))</f>
        <v>-7.4751451529057951</v>
      </c>
      <c r="T63" s="24">
        <f>IF(($E63      =0),0,(($P63      /$E63      )*100))</f>
        <v>0</v>
      </c>
      <c r="U63" s="26">
        <f>IF(($E63      =0),0,(($Q63      /$E63      )*100))</f>
        <v>76.79211767811293</v>
      </c>
      <c r="V63" s="43">
        <v>56346000</v>
      </c>
      <c r="W63" s="44">
        <v>37313000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IF(($L64      =0),0,((($N64      -$L64      )/$L64      )*100))</f>
        <v>0</v>
      </c>
      <c r="S64" s="25">
        <f>IF(($M64      =0),0,((($O64      -$M64      )/$M64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6734566000</v>
      </c>
      <c r="C65" s="48">
        <f>+C61+C62</f>
        <v>-431196000</v>
      </c>
      <c r="D65" s="48">
        <f>+D61+D62</f>
        <v>0</v>
      </c>
      <c r="E65" s="48">
        <f>+E61+E62</f>
        <v>6303370000</v>
      </c>
      <c r="F65" s="49">
        <f>+F61+F62</f>
        <v>5271276000</v>
      </c>
      <c r="G65" s="50">
        <f>+G61+G62</f>
        <v>4814093000</v>
      </c>
      <c r="H65" s="49">
        <f>+H61+H62</f>
        <v>658961000</v>
      </c>
      <c r="I65" s="50">
        <f>+I61+I62</f>
        <v>843648992</v>
      </c>
      <c r="J65" s="49">
        <f>+J61+J62</f>
        <v>1099724000</v>
      </c>
      <c r="K65" s="50">
        <f>+K61+K62</f>
        <v>1390074281</v>
      </c>
      <c r="L65" s="49">
        <f>+L61+L62</f>
        <v>704784000</v>
      </c>
      <c r="M65" s="51">
        <f>+M61+M62</f>
        <v>1060697542</v>
      </c>
      <c r="N65" s="49">
        <f>+N61+N62</f>
        <v>1378903000</v>
      </c>
      <c r="O65" s="50">
        <f>+O61+O62</f>
        <v>1596383541</v>
      </c>
      <c r="P65" s="49">
        <f>+P61+P62</f>
        <v>3842372000</v>
      </c>
      <c r="Q65" s="50">
        <f>+Q61+Q62</f>
        <v>4890804356</v>
      </c>
      <c r="R65" s="34">
        <f>IF(($L65      =0),0,((($N65      -$L65      )/$L65      )*100))</f>
        <v>95.649021544189424</v>
      </c>
      <c r="S65" s="35">
        <f>IF(($M65      =0),0,((($O65      -$M65      )/$M65      )*100))</f>
        <v>50.503180952973302</v>
      </c>
      <c r="T65" s="34">
        <f>IF(($E65      =0),0,(($P65      /$E65      )*100))</f>
        <v>60.957424361888954</v>
      </c>
      <c r="U65" s="35">
        <f>IF(($E65      =0),0,(($Q65      /$E65      )*100))</f>
        <v>77.590310516438038</v>
      </c>
      <c r="V65" s="49">
        <f>+V61+V62</f>
        <v>969295000</v>
      </c>
      <c r="W65" s="50">
        <f>+W61+W62</f>
        <v>249109000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opLeftCell="A3" workbookViewId="0">
      <selection activeCell="A5" sqref="A5:U5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7011045000</v>
      </c>
      <c r="C8" s="36">
        <f t="shared" si="0"/>
        <v>95068000</v>
      </c>
      <c r="D8" s="36">
        <f t="shared" si="0"/>
        <v>0</v>
      </c>
      <c r="E8" s="36">
        <f t="shared" si="0"/>
        <v>7106113000</v>
      </c>
      <c r="F8" s="37">
        <f t="shared" si="0"/>
        <v>7095647000</v>
      </c>
      <c r="G8" s="38">
        <f t="shared" si="0"/>
        <v>6966134000</v>
      </c>
      <c r="H8" s="37">
        <f t="shared" si="0"/>
        <v>1342517000</v>
      </c>
      <c r="I8" s="38">
        <f t="shared" si="0"/>
        <v>515882713</v>
      </c>
      <c r="J8" s="37">
        <f t="shared" si="0"/>
        <v>1836546000</v>
      </c>
      <c r="K8" s="38">
        <f t="shared" si="0"/>
        <v>1195270257</v>
      </c>
      <c r="L8" s="37">
        <f t="shared" si="0"/>
        <v>1180233000</v>
      </c>
      <c r="M8" s="38">
        <f t="shared" si="0"/>
        <v>1149726744</v>
      </c>
      <c r="N8" s="37">
        <f t="shared" si="0"/>
        <v>1532403000</v>
      </c>
      <c r="O8" s="38">
        <f t="shared" si="0"/>
        <v>1174165298</v>
      </c>
      <c r="P8" s="37">
        <f t="shared" si="0"/>
        <v>5891699000</v>
      </c>
      <c r="Q8" s="38">
        <f t="shared" si="0"/>
        <v>4035045012</v>
      </c>
      <c r="R8" s="16">
        <f>IF(($L8       =0),0,((($N8       -$L8       )/$L8       )*100))</f>
        <v>29.839023311498664</v>
      </c>
      <c r="S8" s="17">
        <f>IF(($M8       =0),0,((($O8       -$M8       )/$M8       )*100))</f>
        <v>2.1255967235289432</v>
      </c>
      <c r="T8" s="16">
        <f>IF(($E8       =0),0,(($P8       /$E8       )*100))</f>
        <v>82.910291463138847</v>
      </c>
      <c r="U8" s="18">
        <f>IF(($E8       =0),0,(($Q8       /$E8       )*100))</f>
        <v>56.782730755899891</v>
      </c>
      <c r="V8" s="37">
        <f t="shared" ref="V8:W8" si="1">+V9+V28</f>
        <v>438269000</v>
      </c>
      <c r="W8" s="38">
        <f t="shared" si="1"/>
        <v>173287000</v>
      </c>
    </row>
    <row r="9" spans="1:23" ht="13" x14ac:dyDescent="0.3">
      <c r="A9" s="19" t="s">
        <v>35</v>
      </c>
      <c r="B9" s="39">
        <f t="shared" ref="B9:Q9" si="2">SUM(B10:B27)</f>
        <v>6750715000</v>
      </c>
      <c r="C9" s="39">
        <f t="shared" si="2"/>
        <v>-4344000</v>
      </c>
      <c r="D9" s="39">
        <f t="shared" si="2"/>
        <v>0</v>
      </c>
      <c r="E9" s="39">
        <f t="shared" si="2"/>
        <v>6746371000</v>
      </c>
      <c r="F9" s="40">
        <f t="shared" si="2"/>
        <v>6735905000</v>
      </c>
      <c r="G9" s="41">
        <f t="shared" si="2"/>
        <v>6606392000</v>
      </c>
      <c r="H9" s="40">
        <f t="shared" si="2"/>
        <v>1292455000</v>
      </c>
      <c r="I9" s="41">
        <f t="shared" si="2"/>
        <v>474254382</v>
      </c>
      <c r="J9" s="40">
        <f t="shared" si="2"/>
        <v>1773977000</v>
      </c>
      <c r="K9" s="41">
        <f t="shared" si="2"/>
        <v>1178872194</v>
      </c>
      <c r="L9" s="40">
        <f t="shared" si="2"/>
        <v>1129032000</v>
      </c>
      <c r="M9" s="41">
        <f t="shared" si="2"/>
        <v>1088604277</v>
      </c>
      <c r="N9" s="40">
        <f t="shared" si="2"/>
        <v>1499853000</v>
      </c>
      <c r="O9" s="41">
        <f t="shared" si="2"/>
        <v>1110763533</v>
      </c>
      <c r="P9" s="40">
        <f t="shared" si="2"/>
        <v>5695317000</v>
      </c>
      <c r="Q9" s="41">
        <f t="shared" si="2"/>
        <v>3852494386</v>
      </c>
      <c r="R9" s="20">
        <f>IF(($L9       =0),0,((($N9       -$L9       )/$L9       )*100))</f>
        <v>32.844153221520742</v>
      </c>
      <c r="S9" s="21">
        <f>IF(($M9       =0),0,((($O9       -$M9       )/$M9       )*100))</f>
        <v>2.0355657669347922</v>
      </c>
      <c r="T9" s="20">
        <f>IF(($E9       =0),0,(($P9       /$E9       )*100))</f>
        <v>84.420453603870882</v>
      </c>
      <c r="U9" s="22">
        <f>IF(($E9       =0),0,(($Q9       /$E9       )*100))</f>
        <v>57.104692078155793</v>
      </c>
      <c r="V9" s="40">
        <f t="shared" ref="V9:W9" si="3">SUM(V10:V27)</f>
        <v>370802000</v>
      </c>
      <c r="W9" s="41">
        <f t="shared" si="3"/>
        <v>122790000</v>
      </c>
    </row>
    <row r="10" spans="1:23" ht="13" x14ac:dyDescent="0.3">
      <c r="A10" s="23" t="s">
        <v>36</v>
      </c>
      <c r="B10" s="42">
        <v>3536357000</v>
      </c>
      <c r="C10" s="42">
        <v>12916000</v>
      </c>
      <c r="D10" s="42"/>
      <c r="E10" s="42">
        <f t="shared" ref="E10:E41" si="4">$B10      +$C10      +$D10</f>
        <v>3549273000</v>
      </c>
      <c r="F10" s="43">
        <v>3538807000</v>
      </c>
      <c r="G10" s="44">
        <v>3538807000</v>
      </c>
      <c r="H10" s="43">
        <v>985525000</v>
      </c>
      <c r="I10" s="44">
        <v>338137582</v>
      </c>
      <c r="J10" s="43">
        <v>1026797000</v>
      </c>
      <c r="K10" s="44">
        <v>746455657</v>
      </c>
      <c r="L10" s="43">
        <v>674259000</v>
      </c>
      <c r="M10" s="44">
        <v>734426952</v>
      </c>
      <c r="N10" s="43">
        <v>801906000</v>
      </c>
      <c r="O10" s="44">
        <v>680275513</v>
      </c>
      <c r="P10" s="43">
        <f t="shared" ref="P10:P41" si="5">$H10      +$J10      +$L10      +$N10</f>
        <v>3488487000</v>
      </c>
      <c r="Q10" s="44">
        <f t="shared" ref="Q10:Q41" si="6">$I10      +$K10      +$M10      +$O10</f>
        <v>2499295704</v>
      </c>
      <c r="R10" s="24">
        <f t="shared" ref="R10:R41" si="7">IF(($L10      =0),0,((($N10      -$L10      )/$L10      )*100))</f>
        <v>18.931449190889555</v>
      </c>
      <c r="S10" s="25">
        <f t="shared" ref="S10:S41" si="8">IF(($M10      =0),0,((($O10      -$M10      )/$M10      )*100))</f>
        <v>-7.3732913603639094</v>
      </c>
      <c r="T10" s="24">
        <f t="shared" ref="T10:T41" si="9">IF(($E10      =0),0,(($P10      /$E10      )*100))</f>
        <v>98.28736758203722</v>
      </c>
      <c r="U10" s="26">
        <f t="shared" ref="U10:U41" si="10">IF(($E10      =0),0,(($Q10      /$E10      )*100))</f>
        <v>70.417116519354806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339948000</v>
      </c>
      <c r="C12" s="42">
        <v>-150000000</v>
      </c>
      <c r="D12" s="42"/>
      <c r="E12" s="42">
        <f t="shared" si="4"/>
        <v>189948000</v>
      </c>
      <c r="F12" s="43">
        <v>189948000</v>
      </c>
      <c r="G12" s="44">
        <v>189948000</v>
      </c>
      <c r="H12" s="43">
        <v>14415000</v>
      </c>
      <c r="I12" s="44"/>
      <c r="J12" s="43">
        <v>19231000</v>
      </c>
      <c r="K12" s="44"/>
      <c r="L12" s="43">
        <v>12903000</v>
      </c>
      <c r="M12" s="44"/>
      <c r="N12" s="43">
        <v>32082000</v>
      </c>
      <c r="O12" s="44"/>
      <c r="P12" s="43">
        <f t="shared" si="5"/>
        <v>78631000</v>
      </c>
      <c r="Q12" s="44">
        <f t="shared" si="6"/>
        <v>0</v>
      </c>
      <c r="R12" s="24">
        <f t="shared" si="7"/>
        <v>148.63985119739596</v>
      </c>
      <c r="S12" s="25">
        <f t="shared" si="8"/>
        <v>0</v>
      </c>
      <c r="T12" s="24">
        <f t="shared" si="9"/>
        <v>41.396066291827239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352170000</v>
      </c>
      <c r="C13" s="42">
        <v>2694000</v>
      </c>
      <c r="D13" s="42"/>
      <c r="E13" s="42">
        <f t="shared" si="4"/>
        <v>354864000</v>
      </c>
      <c r="F13" s="43">
        <v>354864000</v>
      </c>
      <c r="G13" s="44">
        <v>354864000</v>
      </c>
      <c r="H13" s="43">
        <v>71041000</v>
      </c>
      <c r="I13" s="44">
        <v>26117902</v>
      </c>
      <c r="J13" s="43">
        <v>127357000</v>
      </c>
      <c r="K13" s="44">
        <v>173853461</v>
      </c>
      <c r="L13" s="43">
        <v>34900000</v>
      </c>
      <c r="M13" s="44">
        <v>60745960</v>
      </c>
      <c r="N13" s="43">
        <v>64551000</v>
      </c>
      <c r="O13" s="44">
        <v>37744325</v>
      </c>
      <c r="P13" s="43">
        <f t="shared" si="5"/>
        <v>297849000</v>
      </c>
      <c r="Q13" s="44">
        <f t="shared" si="6"/>
        <v>298461648</v>
      </c>
      <c r="R13" s="24">
        <f t="shared" si="7"/>
        <v>84.959885386819494</v>
      </c>
      <c r="S13" s="25">
        <f t="shared" si="8"/>
        <v>-37.865291782367088</v>
      </c>
      <c r="T13" s="24">
        <f t="shared" si="9"/>
        <v>83.933281482483437</v>
      </c>
      <c r="U13" s="26">
        <f t="shared" si="10"/>
        <v>84.105924523197615</v>
      </c>
      <c r="V13" s="43">
        <v>3186000</v>
      </c>
      <c r="W13" s="44"/>
    </row>
    <row r="14" spans="1:23" ht="13" x14ac:dyDescent="0.3">
      <c r="A14" s="23" t="s">
        <v>40</v>
      </c>
      <c r="B14" s="42">
        <v>73868000</v>
      </c>
      <c r="C14" s="42">
        <v>-18400000</v>
      </c>
      <c r="D14" s="42"/>
      <c r="E14" s="42">
        <f t="shared" si="4"/>
        <v>55468000</v>
      </c>
      <c r="F14" s="43">
        <v>55468000</v>
      </c>
      <c r="G14" s="44">
        <v>55468000</v>
      </c>
      <c r="H14" s="43">
        <v>3706000</v>
      </c>
      <c r="I14" s="44">
        <v>1789456</v>
      </c>
      <c r="J14" s="43">
        <v>20775000</v>
      </c>
      <c r="K14" s="44">
        <v>10746713</v>
      </c>
      <c r="L14" s="43">
        <v>11442000</v>
      </c>
      <c r="M14" s="44">
        <v>15391143</v>
      </c>
      <c r="N14" s="43">
        <v>7886000</v>
      </c>
      <c r="O14" s="44">
        <v>11431314</v>
      </c>
      <c r="P14" s="43">
        <f t="shared" si="5"/>
        <v>43809000</v>
      </c>
      <c r="Q14" s="44">
        <f t="shared" si="6"/>
        <v>39358626</v>
      </c>
      <c r="R14" s="24">
        <f t="shared" si="7"/>
        <v>-31.078482782730294</v>
      </c>
      <c r="S14" s="25">
        <f t="shared" si="8"/>
        <v>-25.727972250014179</v>
      </c>
      <c r="T14" s="24">
        <f t="shared" si="9"/>
        <v>78.980673541501417</v>
      </c>
      <c r="U14" s="26">
        <f t="shared" si="10"/>
        <v>70.957355592413634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17749000</v>
      </c>
      <c r="C16" s="42">
        <v>-158000</v>
      </c>
      <c r="D16" s="42"/>
      <c r="E16" s="42">
        <f t="shared" si="4"/>
        <v>17591000</v>
      </c>
      <c r="F16" s="43">
        <v>17591000</v>
      </c>
      <c r="G16" s="44">
        <v>17591000</v>
      </c>
      <c r="H16" s="43">
        <v>2766000</v>
      </c>
      <c r="I16" s="44">
        <v>2156476</v>
      </c>
      <c r="J16" s="43">
        <v>1647000</v>
      </c>
      <c r="K16" s="44">
        <v>3353518</v>
      </c>
      <c r="L16" s="43">
        <v>4856000</v>
      </c>
      <c r="M16" s="44">
        <v>1230452</v>
      </c>
      <c r="N16" s="43">
        <v>5331000</v>
      </c>
      <c r="O16" s="44">
        <v>2975129</v>
      </c>
      <c r="P16" s="43">
        <f t="shared" si="5"/>
        <v>14600000</v>
      </c>
      <c r="Q16" s="44">
        <f t="shared" si="6"/>
        <v>9715575</v>
      </c>
      <c r="R16" s="24">
        <f t="shared" si="7"/>
        <v>9.7817133443163105</v>
      </c>
      <c r="S16" s="25">
        <f t="shared" si="8"/>
        <v>141.79155302279162</v>
      </c>
      <c r="T16" s="24">
        <f t="shared" si="9"/>
        <v>82.99698709567393</v>
      </c>
      <c r="U16" s="26">
        <f t="shared" si="10"/>
        <v>55.230373486441934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494205000</v>
      </c>
      <c r="C20" s="42">
        <v>319278000</v>
      </c>
      <c r="D20" s="42"/>
      <c r="E20" s="42">
        <f t="shared" si="4"/>
        <v>813483000</v>
      </c>
      <c r="F20" s="43">
        <v>813483000</v>
      </c>
      <c r="G20" s="44">
        <v>813483000</v>
      </c>
      <c r="H20" s="43"/>
      <c r="I20" s="44">
        <v>-1600304</v>
      </c>
      <c r="J20" s="43">
        <v>83683000</v>
      </c>
      <c r="K20" s="44">
        <v>50336933</v>
      </c>
      <c r="L20" s="43">
        <v>117541000</v>
      </c>
      <c r="M20" s="44">
        <v>97939882</v>
      </c>
      <c r="N20" s="43">
        <v>133072000</v>
      </c>
      <c r="O20" s="44">
        <v>133524644</v>
      </c>
      <c r="P20" s="43">
        <f t="shared" si="5"/>
        <v>334296000</v>
      </c>
      <c r="Q20" s="44">
        <f t="shared" si="6"/>
        <v>280201155</v>
      </c>
      <c r="R20" s="24">
        <f t="shared" si="7"/>
        <v>13.213261755472558</v>
      </c>
      <c r="S20" s="25">
        <f t="shared" si="8"/>
        <v>36.333270240207149</v>
      </c>
      <c r="T20" s="24">
        <f t="shared" si="9"/>
        <v>41.094405168884904</v>
      </c>
      <c r="U20" s="26">
        <f t="shared" si="10"/>
        <v>34.444623304973796</v>
      </c>
      <c r="V20" s="43">
        <v>360341000</v>
      </c>
      <c r="W20" s="44">
        <v>122790000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707935000</v>
      </c>
      <c r="C22" s="42">
        <v>-101589000</v>
      </c>
      <c r="D22" s="42"/>
      <c r="E22" s="42">
        <f t="shared" si="4"/>
        <v>606346000</v>
      </c>
      <c r="F22" s="43">
        <v>606346000</v>
      </c>
      <c r="G22" s="44">
        <v>476833000</v>
      </c>
      <c r="H22" s="43">
        <v>95212000</v>
      </c>
      <c r="I22" s="44">
        <v>42971019</v>
      </c>
      <c r="J22" s="43">
        <v>147403000</v>
      </c>
      <c r="K22" s="44">
        <v>51106217</v>
      </c>
      <c r="L22" s="43">
        <v>104004000</v>
      </c>
      <c r="M22" s="44">
        <v>35810256</v>
      </c>
      <c r="N22" s="43">
        <v>111239000</v>
      </c>
      <c r="O22" s="44">
        <v>14632051</v>
      </c>
      <c r="P22" s="43">
        <f t="shared" si="5"/>
        <v>457858000</v>
      </c>
      <c r="Q22" s="44">
        <f t="shared" si="6"/>
        <v>144519543</v>
      </c>
      <c r="R22" s="24">
        <f t="shared" si="7"/>
        <v>6.9564632129533486</v>
      </c>
      <c r="S22" s="25">
        <f t="shared" si="8"/>
        <v>-59.140054737391438</v>
      </c>
      <c r="T22" s="24">
        <f t="shared" si="9"/>
        <v>75.511011864512994</v>
      </c>
      <c r="U22" s="26">
        <f t="shared" si="10"/>
        <v>23.834500928512764</v>
      </c>
      <c r="V22" s="43"/>
      <c r="W22" s="44"/>
    </row>
    <row r="23" spans="1:23" ht="13" x14ac:dyDescent="0.3">
      <c r="A23" s="23" t="s">
        <v>49</v>
      </c>
      <c r="B23" s="42">
        <v>562092000</v>
      </c>
      <c r="C23" s="42"/>
      <c r="D23" s="42"/>
      <c r="E23" s="42">
        <f t="shared" si="4"/>
        <v>562092000</v>
      </c>
      <c r="F23" s="43">
        <v>562092000</v>
      </c>
      <c r="G23" s="44">
        <v>562092000</v>
      </c>
      <c r="H23" s="43">
        <v>85557000</v>
      </c>
      <c r="I23" s="44">
        <v>53779021</v>
      </c>
      <c r="J23" s="43">
        <v>165120000</v>
      </c>
      <c r="K23" s="44">
        <v>100458504</v>
      </c>
      <c r="L23" s="43">
        <v>31718000</v>
      </c>
      <c r="M23" s="44">
        <v>94372544</v>
      </c>
      <c r="N23" s="43">
        <v>187066000</v>
      </c>
      <c r="O23" s="44">
        <v>144385016</v>
      </c>
      <c r="P23" s="43">
        <f t="shared" si="5"/>
        <v>469461000</v>
      </c>
      <c r="Q23" s="44">
        <f t="shared" si="6"/>
        <v>392995085</v>
      </c>
      <c r="R23" s="24">
        <f t="shared" si="7"/>
        <v>489.77867456964503</v>
      </c>
      <c r="S23" s="25">
        <f t="shared" si="8"/>
        <v>52.994726940920444</v>
      </c>
      <c r="T23" s="24">
        <f t="shared" si="9"/>
        <v>83.520313400653279</v>
      </c>
      <c r="U23" s="26">
        <f t="shared" si="10"/>
        <v>69.916505660995</v>
      </c>
      <c r="V23" s="43">
        <v>7275000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666391000</v>
      </c>
      <c r="C26" s="42">
        <v>-69085000</v>
      </c>
      <c r="D26" s="42"/>
      <c r="E26" s="42">
        <f t="shared" si="4"/>
        <v>597306000</v>
      </c>
      <c r="F26" s="43">
        <v>597306000</v>
      </c>
      <c r="G26" s="44">
        <v>597306000</v>
      </c>
      <c r="H26" s="43">
        <v>34233000</v>
      </c>
      <c r="I26" s="44">
        <v>10903230</v>
      </c>
      <c r="J26" s="43">
        <v>181964000</v>
      </c>
      <c r="K26" s="44">
        <v>42561191</v>
      </c>
      <c r="L26" s="43">
        <v>137409000</v>
      </c>
      <c r="M26" s="44">
        <v>48687088</v>
      </c>
      <c r="N26" s="43">
        <v>156720000</v>
      </c>
      <c r="O26" s="44">
        <v>85795541</v>
      </c>
      <c r="P26" s="43">
        <f t="shared" si="5"/>
        <v>510326000</v>
      </c>
      <c r="Q26" s="44">
        <f t="shared" si="6"/>
        <v>187947050</v>
      </c>
      <c r="R26" s="24">
        <f t="shared" si="7"/>
        <v>14.053664607121805</v>
      </c>
      <c r="S26" s="25">
        <f t="shared" si="8"/>
        <v>76.218263454162624</v>
      </c>
      <c r="T26" s="24">
        <f t="shared" si="9"/>
        <v>85.437949727610302</v>
      </c>
      <c r="U26" s="26">
        <f t="shared" si="10"/>
        <v>31.465789729217519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260330000</v>
      </c>
      <c r="C28" s="39">
        <f t="shared" si="11"/>
        <v>99412000</v>
      </c>
      <c r="D28" s="39">
        <f t="shared" si="11"/>
        <v>0</v>
      </c>
      <c r="E28" s="39">
        <f t="shared" si="11"/>
        <v>359742000</v>
      </c>
      <c r="F28" s="40">
        <f t="shared" si="11"/>
        <v>359742000</v>
      </c>
      <c r="G28" s="41">
        <f t="shared" si="11"/>
        <v>359742000</v>
      </c>
      <c r="H28" s="40">
        <f t="shared" si="11"/>
        <v>50062000</v>
      </c>
      <c r="I28" s="41">
        <f t="shared" si="11"/>
        <v>41628331</v>
      </c>
      <c r="J28" s="40">
        <f t="shared" si="11"/>
        <v>62569000</v>
      </c>
      <c r="K28" s="41">
        <f t="shared" si="11"/>
        <v>16398063</v>
      </c>
      <c r="L28" s="40">
        <f t="shared" si="11"/>
        <v>51201000</v>
      </c>
      <c r="M28" s="41">
        <f t="shared" si="11"/>
        <v>61122467</v>
      </c>
      <c r="N28" s="40">
        <f t="shared" si="11"/>
        <v>32550000</v>
      </c>
      <c r="O28" s="41">
        <f t="shared" si="11"/>
        <v>63401765</v>
      </c>
      <c r="P28" s="40">
        <f t="shared" si="11"/>
        <v>196382000</v>
      </c>
      <c r="Q28" s="41">
        <f t="shared" si="11"/>
        <v>182550626</v>
      </c>
      <c r="R28" s="20">
        <f t="shared" si="7"/>
        <v>-36.427022909708796</v>
      </c>
      <c r="S28" s="21">
        <f t="shared" si="8"/>
        <v>3.7290674147691063</v>
      </c>
      <c r="T28" s="20">
        <f t="shared" si="9"/>
        <v>54.589678158235621</v>
      </c>
      <c r="U28" s="22">
        <f t="shared" si="10"/>
        <v>50.744874382196123</v>
      </c>
      <c r="V28" s="40">
        <f t="shared" ref="V28:W28" si="12">SUM(V29:V42)</f>
        <v>67467000</v>
      </c>
      <c r="W28" s="41">
        <f t="shared" si="12"/>
        <v>50497000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30000000</v>
      </c>
      <c r="C30" s="42"/>
      <c r="D30" s="42"/>
      <c r="E30" s="42">
        <f t="shared" si="4"/>
        <v>30000000</v>
      </c>
      <c r="F30" s="43">
        <v>30000000</v>
      </c>
      <c r="G30" s="44">
        <v>30000000</v>
      </c>
      <c r="H30" s="43">
        <v>2138000</v>
      </c>
      <c r="I30" s="44">
        <v>2137902</v>
      </c>
      <c r="J30" s="43">
        <v>2282000</v>
      </c>
      <c r="K30" s="44"/>
      <c r="L30" s="43">
        <v>11418000</v>
      </c>
      <c r="M30" s="44">
        <v>5862098</v>
      </c>
      <c r="N30" s="43">
        <v>1854000</v>
      </c>
      <c r="O30" s="44">
        <v>4800000</v>
      </c>
      <c r="P30" s="43">
        <f t="shared" si="5"/>
        <v>17692000</v>
      </c>
      <c r="Q30" s="44">
        <f t="shared" si="6"/>
        <v>12800000</v>
      </c>
      <c r="R30" s="24">
        <f t="shared" si="7"/>
        <v>-83.762480294272194</v>
      </c>
      <c r="S30" s="25">
        <f t="shared" si="8"/>
        <v>-18.118052615292342</v>
      </c>
      <c r="T30" s="24">
        <f t="shared" si="9"/>
        <v>58.973333333333336</v>
      </c>
      <c r="U30" s="26">
        <f t="shared" si="10"/>
        <v>42.666666666666671</v>
      </c>
      <c r="V30" s="43"/>
      <c r="W30" s="44"/>
    </row>
    <row r="31" spans="1:23" ht="13" x14ac:dyDescent="0.3">
      <c r="A31" s="23" t="s">
        <v>57</v>
      </c>
      <c r="B31" s="42">
        <v>88923000</v>
      </c>
      <c r="C31" s="42"/>
      <c r="D31" s="42"/>
      <c r="E31" s="42">
        <f t="shared" si="4"/>
        <v>88923000</v>
      </c>
      <c r="F31" s="43">
        <v>88923000</v>
      </c>
      <c r="G31" s="44">
        <v>88923000</v>
      </c>
      <c r="H31" s="43">
        <v>23950000</v>
      </c>
      <c r="I31" s="44">
        <v>30384296</v>
      </c>
      <c r="J31" s="43">
        <v>19150000</v>
      </c>
      <c r="K31" s="44">
        <v>-14155850</v>
      </c>
      <c r="L31" s="43">
        <v>10088000</v>
      </c>
      <c r="M31" s="44">
        <v>23617204</v>
      </c>
      <c r="N31" s="43"/>
      <c r="O31" s="44">
        <v>35796248</v>
      </c>
      <c r="P31" s="43">
        <f t="shared" si="5"/>
        <v>53188000</v>
      </c>
      <c r="Q31" s="44">
        <f t="shared" si="6"/>
        <v>75641898</v>
      </c>
      <c r="R31" s="24">
        <f t="shared" si="7"/>
        <v>-100</v>
      </c>
      <c r="S31" s="25">
        <f t="shared" si="8"/>
        <v>51.568526062610964</v>
      </c>
      <c r="T31" s="24">
        <f t="shared" si="9"/>
        <v>59.813546551510854</v>
      </c>
      <c r="U31" s="26">
        <f t="shared" si="10"/>
        <v>85.064491751290433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78107000</v>
      </c>
      <c r="C33" s="42">
        <v>2013000</v>
      </c>
      <c r="D33" s="42"/>
      <c r="E33" s="42">
        <f t="shared" si="4"/>
        <v>80120000</v>
      </c>
      <c r="F33" s="43">
        <v>80120000</v>
      </c>
      <c r="G33" s="44">
        <v>80120000</v>
      </c>
      <c r="H33" s="43">
        <v>15530000</v>
      </c>
      <c r="I33" s="44">
        <v>6393996</v>
      </c>
      <c r="J33" s="43">
        <v>27842000</v>
      </c>
      <c r="K33" s="44">
        <v>23900713</v>
      </c>
      <c r="L33" s="43">
        <v>17946000</v>
      </c>
      <c r="M33" s="44">
        <v>24445396</v>
      </c>
      <c r="N33" s="43">
        <v>8814000</v>
      </c>
      <c r="O33" s="44">
        <v>10343127</v>
      </c>
      <c r="P33" s="43">
        <f t="shared" si="5"/>
        <v>70132000</v>
      </c>
      <c r="Q33" s="44">
        <f t="shared" si="6"/>
        <v>65083232</v>
      </c>
      <c r="R33" s="24">
        <f t="shared" si="7"/>
        <v>-50.885991307255097</v>
      </c>
      <c r="S33" s="25">
        <f t="shared" si="8"/>
        <v>-57.688854784761922</v>
      </c>
      <c r="T33" s="24">
        <f t="shared" si="9"/>
        <v>87.533699450823761</v>
      </c>
      <c r="U33" s="26">
        <f t="shared" si="10"/>
        <v>81.232191712431359</v>
      </c>
      <c r="V33" s="43"/>
      <c r="W33" s="44"/>
    </row>
    <row r="34" spans="1:23" ht="13" x14ac:dyDescent="0.3">
      <c r="A34" s="23" t="s">
        <v>60</v>
      </c>
      <c r="B34" s="42">
        <v>37300000</v>
      </c>
      <c r="C34" s="42"/>
      <c r="D34" s="42"/>
      <c r="E34" s="42">
        <f t="shared" si="4"/>
        <v>37300000</v>
      </c>
      <c r="F34" s="43">
        <v>37300000</v>
      </c>
      <c r="G34" s="44">
        <v>37300000</v>
      </c>
      <c r="H34" s="43">
        <v>6368000</v>
      </c>
      <c r="I34" s="44">
        <v>2628137</v>
      </c>
      <c r="J34" s="43">
        <v>7697000</v>
      </c>
      <c r="K34" s="44">
        <v>4906029</v>
      </c>
      <c r="L34" s="43">
        <v>6599000</v>
      </c>
      <c r="M34" s="44">
        <v>5698984</v>
      </c>
      <c r="N34" s="43">
        <v>6186000</v>
      </c>
      <c r="O34" s="44">
        <v>5147130</v>
      </c>
      <c r="P34" s="43">
        <f t="shared" si="5"/>
        <v>26850000</v>
      </c>
      <c r="Q34" s="44">
        <f t="shared" si="6"/>
        <v>18380280</v>
      </c>
      <c r="R34" s="24">
        <f t="shared" si="7"/>
        <v>-6.2585240187907258</v>
      </c>
      <c r="S34" s="25">
        <f t="shared" si="8"/>
        <v>-9.6833751419551284</v>
      </c>
      <c r="T34" s="24">
        <f t="shared" si="9"/>
        <v>71.983914209115284</v>
      </c>
      <c r="U34" s="26">
        <f t="shared" si="10"/>
        <v>49.276890080428956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26000000</v>
      </c>
      <c r="C36" s="42">
        <v>-1200000</v>
      </c>
      <c r="D36" s="42"/>
      <c r="E36" s="42">
        <f t="shared" si="4"/>
        <v>24800000</v>
      </c>
      <c r="F36" s="43">
        <v>24800000</v>
      </c>
      <c r="G36" s="44">
        <v>24800000</v>
      </c>
      <c r="H36" s="43">
        <v>2076000</v>
      </c>
      <c r="I36" s="44">
        <v>84000</v>
      </c>
      <c r="J36" s="43">
        <v>5598000</v>
      </c>
      <c r="K36" s="44">
        <v>1747171</v>
      </c>
      <c r="L36" s="43">
        <v>5150000</v>
      </c>
      <c r="M36" s="44">
        <v>1498785</v>
      </c>
      <c r="N36" s="43">
        <v>6888000</v>
      </c>
      <c r="O36" s="44">
        <v>7315260</v>
      </c>
      <c r="P36" s="43">
        <f t="shared" si="5"/>
        <v>19712000</v>
      </c>
      <c r="Q36" s="44">
        <f t="shared" si="6"/>
        <v>10645216</v>
      </c>
      <c r="R36" s="24">
        <f t="shared" si="7"/>
        <v>33.747572815533985</v>
      </c>
      <c r="S36" s="25">
        <f t="shared" si="8"/>
        <v>388.07934426885777</v>
      </c>
      <c r="T36" s="24">
        <f t="shared" si="9"/>
        <v>79.483870967741936</v>
      </c>
      <c r="U36" s="26">
        <f t="shared" si="10"/>
        <v>42.924258064516131</v>
      </c>
      <c r="V36" s="43"/>
      <c r="W36" s="44"/>
    </row>
    <row r="37" spans="1:23" ht="13" x14ac:dyDescent="0.3">
      <c r="A37" s="23" t="s">
        <v>63</v>
      </c>
      <c r="B37" s="42"/>
      <c r="C37" s="42">
        <v>98599000</v>
      </c>
      <c r="D37" s="42"/>
      <c r="E37" s="42">
        <f t="shared" si="4"/>
        <v>98599000</v>
      </c>
      <c r="F37" s="43">
        <v>98599000</v>
      </c>
      <c r="G37" s="44">
        <v>98599000</v>
      </c>
      <c r="H37" s="43"/>
      <c r="I37" s="44"/>
      <c r="J37" s="43"/>
      <c r="K37" s="44"/>
      <c r="L37" s="43"/>
      <c r="M37" s="44"/>
      <c r="N37" s="43">
        <v>8808000</v>
      </c>
      <c r="O37" s="44"/>
      <c r="P37" s="43">
        <f t="shared" si="5"/>
        <v>8808000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8.9331534802584205</v>
      </c>
      <c r="U37" s="26">
        <f t="shared" si="10"/>
        <v>0</v>
      </c>
      <c r="V37" s="43">
        <v>67467000</v>
      </c>
      <c r="W37" s="44">
        <v>50497000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903359000</v>
      </c>
      <c r="C43" s="45">
        <f t="shared" si="20"/>
        <v>69349000</v>
      </c>
      <c r="D43" s="45">
        <f t="shared" si="20"/>
        <v>0</v>
      </c>
      <c r="E43" s="45">
        <f t="shared" si="20"/>
        <v>972708000</v>
      </c>
      <c r="F43" s="46">
        <f t="shared" si="20"/>
        <v>972708000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49759000</v>
      </c>
      <c r="O43" s="47">
        <f t="shared" si="20"/>
        <v>0</v>
      </c>
      <c r="P43" s="46">
        <f t="shared" si="20"/>
        <v>49759000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5.1155125690340784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878805000</v>
      </c>
      <c r="C44" s="39">
        <f t="shared" si="22"/>
        <v>69349000</v>
      </c>
      <c r="D44" s="39">
        <f t="shared" si="22"/>
        <v>0</v>
      </c>
      <c r="E44" s="39">
        <f t="shared" si="22"/>
        <v>948154000</v>
      </c>
      <c r="F44" s="40">
        <f t="shared" si="22"/>
        <v>948154000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49759000</v>
      </c>
      <c r="O44" s="41">
        <f t="shared" si="22"/>
        <v>0</v>
      </c>
      <c r="P44" s="40">
        <f t="shared" si="22"/>
        <v>49759000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5.2479871413293617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317423000</v>
      </c>
      <c r="C45" s="42"/>
      <c r="D45" s="42"/>
      <c r="E45" s="42">
        <f t="shared" si="13"/>
        <v>317423000</v>
      </c>
      <c r="F45" s="43">
        <v>317423000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509882000</v>
      </c>
      <c r="C46" s="42"/>
      <c r="D46" s="42"/>
      <c r="E46" s="42">
        <f t="shared" si="13"/>
        <v>509882000</v>
      </c>
      <c r="F46" s="43">
        <v>509882000</v>
      </c>
      <c r="G46" s="44"/>
      <c r="H46" s="43"/>
      <c r="I46" s="44"/>
      <c r="J46" s="43"/>
      <c r="K46" s="44"/>
      <c r="L46" s="43"/>
      <c r="M46" s="44"/>
      <c r="N46" s="43">
        <v>49759000</v>
      </c>
      <c r="O46" s="44"/>
      <c r="P46" s="43">
        <f t="shared" si="14"/>
        <v>49759000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9.758924613930283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6500000</v>
      </c>
      <c r="C47" s="42">
        <v>-5232000</v>
      </c>
      <c r="D47" s="42"/>
      <c r="E47" s="42">
        <f t="shared" si="13"/>
        <v>1268000</v>
      </c>
      <c r="F47" s="43">
        <v>1268000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45000000</v>
      </c>
      <c r="C53" s="42"/>
      <c r="D53" s="42"/>
      <c r="E53" s="42">
        <f t="shared" si="13"/>
        <v>45000000</v>
      </c>
      <c r="F53" s="43">
        <v>45000000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>
        <v>74581000</v>
      </c>
      <c r="D55" s="42"/>
      <c r="E55" s="42">
        <f t="shared" si="13"/>
        <v>74581000</v>
      </c>
      <c r="F55" s="43">
        <v>74581000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24554000</v>
      </c>
      <c r="C56" s="39">
        <f t="shared" si="24"/>
        <v>0</v>
      </c>
      <c r="D56" s="39">
        <f t="shared" si="24"/>
        <v>0</v>
      </c>
      <c r="E56" s="39">
        <f t="shared" si="24"/>
        <v>24554000</v>
      </c>
      <c r="F56" s="40">
        <f t="shared" si="24"/>
        <v>24554000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24554000</v>
      </c>
      <c r="C59" s="42"/>
      <c r="D59" s="42"/>
      <c r="E59" s="42">
        <f t="shared" si="13"/>
        <v>24554000</v>
      </c>
      <c r="F59" s="43">
        <v>24554000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7914404000</v>
      </c>
      <c r="C61" s="39">
        <f t="shared" si="26"/>
        <v>164417000</v>
      </c>
      <c r="D61" s="39">
        <f t="shared" si="26"/>
        <v>0</v>
      </c>
      <c r="E61" s="39">
        <f t="shared" si="26"/>
        <v>8078821000</v>
      </c>
      <c r="F61" s="40">
        <f t="shared" si="26"/>
        <v>8068355000</v>
      </c>
      <c r="G61" s="41">
        <f t="shared" si="26"/>
        <v>6966134000</v>
      </c>
      <c r="H61" s="40">
        <f t="shared" si="26"/>
        <v>1342517000</v>
      </c>
      <c r="I61" s="41">
        <f t="shared" si="26"/>
        <v>515882713</v>
      </c>
      <c r="J61" s="40">
        <f t="shared" si="26"/>
        <v>1836546000</v>
      </c>
      <c r="K61" s="41">
        <f t="shared" si="26"/>
        <v>1195270257</v>
      </c>
      <c r="L61" s="40">
        <f t="shared" si="26"/>
        <v>1180233000</v>
      </c>
      <c r="M61" s="41">
        <f t="shared" si="26"/>
        <v>1149726744</v>
      </c>
      <c r="N61" s="40">
        <f t="shared" si="26"/>
        <v>1582162000</v>
      </c>
      <c r="O61" s="41">
        <f t="shared" si="26"/>
        <v>1174165298</v>
      </c>
      <c r="P61" s="40">
        <f t="shared" si="26"/>
        <v>5941458000</v>
      </c>
      <c r="Q61" s="41">
        <f t="shared" si="26"/>
        <v>4035045012</v>
      </c>
      <c r="R61" s="20">
        <f t="shared" si="16"/>
        <v>34.055055230619722</v>
      </c>
      <c r="S61" s="21">
        <f t="shared" si="17"/>
        <v>2.1255967235289432</v>
      </c>
      <c r="T61" s="20">
        <f t="shared" si="18"/>
        <v>73.543627219862898</v>
      </c>
      <c r="U61" s="22">
        <f t="shared" si="19"/>
        <v>49.94596379843049</v>
      </c>
      <c r="V61" s="40">
        <f t="shared" ref="V61:W61" si="27">+V8+V43</f>
        <v>438269000</v>
      </c>
      <c r="W61" s="41">
        <f t="shared" si="27"/>
        <v>173287000</v>
      </c>
    </row>
    <row r="62" spans="1:23" ht="13" x14ac:dyDescent="0.3">
      <c r="A62" s="19" t="s">
        <v>86</v>
      </c>
      <c r="B62" s="39">
        <f t="shared" ref="B62:Q62" si="28">SUM(B63:B64)</f>
        <v>1170838000</v>
      </c>
      <c r="C62" s="39">
        <f t="shared" si="28"/>
        <v>0</v>
      </c>
      <c r="D62" s="39">
        <f t="shared" si="28"/>
        <v>0</v>
      </c>
      <c r="E62" s="39">
        <f t="shared" si="28"/>
        <v>1170838000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61033965</v>
      </c>
      <c r="J62" s="40">
        <f t="shared" si="28"/>
        <v>0</v>
      </c>
      <c r="K62" s="41">
        <f t="shared" si="28"/>
        <v>63094276</v>
      </c>
      <c r="L62" s="40">
        <f t="shared" si="28"/>
        <v>0</v>
      </c>
      <c r="M62" s="41">
        <f t="shared" si="28"/>
        <v>153700858</v>
      </c>
      <c r="N62" s="40">
        <f t="shared" si="28"/>
        <v>0</v>
      </c>
      <c r="O62" s="41">
        <f t="shared" si="28"/>
        <v>106660869</v>
      </c>
      <c r="P62" s="40">
        <f t="shared" si="28"/>
        <v>0</v>
      </c>
      <c r="Q62" s="41">
        <f t="shared" si="28"/>
        <v>384489968</v>
      </c>
      <c r="R62" s="20">
        <f t="shared" si="16"/>
        <v>0</v>
      </c>
      <c r="S62" s="21">
        <f t="shared" si="17"/>
        <v>-30.604896818467985</v>
      </c>
      <c r="T62" s="20">
        <f t="shared" si="18"/>
        <v>0</v>
      </c>
      <c r="U62" s="22">
        <f t="shared" si="19"/>
        <v>32.838869937600251</v>
      </c>
      <c r="V62" s="40">
        <f t="shared" ref="V62:W62" si="29">SUM(V63:V64)</f>
        <v>26507000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1170838000</v>
      </c>
      <c r="C63" s="42"/>
      <c r="D63" s="42"/>
      <c r="E63" s="42">
        <f t="shared" si="13"/>
        <v>1170838000</v>
      </c>
      <c r="F63" s="43"/>
      <c r="G63" s="44"/>
      <c r="H63" s="43"/>
      <c r="I63" s="44">
        <v>61033965</v>
      </c>
      <c r="J63" s="43"/>
      <c r="K63" s="44">
        <v>63094276</v>
      </c>
      <c r="L63" s="43"/>
      <c r="M63" s="44">
        <v>153700858</v>
      </c>
      <c r="N63" s="43"/>
      <c r="O63" s="44">
        <v>106660869</v>
      </c>
      <c r="P63" s="43">
        <f t="shared" si="14"/>
        <v>0</v>
      </c>
      <c r="Q63" s="44">
        <f t="shared" si="15"/>
        <v>384489968</v>
      </c>
      <c r="R63" s="24">
        <f t="shared" si="16"/>
        <v>0</v>
      </c>
      <c r="S63" s="25">
        <f t="shared" si="17"/>
        <v>-30.604896818467985</v>
      </c>
      <c r="T63" s="24">
        <f t="shared" si="18"/>
        <v>0</v>
      </c>
      <c r="U63" s="26">
        <f t="shared" si="19"/>
        <v>32.838869937600251</v>
      </c>
      <c r="V63" s="43">
        <v>26507000</v>
      </c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9085242000</v>
      </c>
      <c r="C65" s="48">
        <f t="shared" si="30"/>
        <v>164417000</v>
      </c>
      <c r="D65" s="48">
        <f t="shared" si="30"/>
        <v>0</v>
      </c>
      <c r="E65" s="48">
        <f t="shared" si="30"/>
        <v>9249659000</v>
      </c>
      <c r="F65" s="49">
        <f t="shared" si="30"/>
        <v>8068355000</v>
      </c>
      <c r="G65" s="50">
        <f t="shared" si="30"/>
        <v>6966134000</v>
      </c>
      <c r="H65" s="49">
        <f t="shared" si="30"/>
        <v>1342517000</v>
      </c>
      <c r="I65" s="50">
        <f t="shared" si="30"/>
        <v>576916678</v>
      </c>
      <c r="J65" s="49">
        <f t="shared" si="30"/>
        <v>1836546000</v>
      </c>
      <c r="K65" s="50">
        <f t="shared" si="30"/>
        <v>1258364533</v>
      </c>
      <c r="L65" s="49">
        <f t="shared" si="30"/>
        <v>1180233000</v>
      </c>
      <c r="M65" s="51">
        <f t="shared" si="30"/>
        <v>1303427602</v>
      </c>
      <c r="N65" s="49">
        <f t="shared" si="30"/>
        <v>1582162000</v>
      </c>
      <c r="O65" s="50">
        <f t="shared" si="30"/>
        <v>1280826167</v>
      </c>
      <c r="P65" s="49">
        <f t="shared" si="30"/>
        <v>5941458000</v>
      </c>
      <c r="Q65" s="50">
        <f t="shared" si="30"/>
        <v>4419534980</v>
      </c>
      <c r="R65" s="34">
        <f t="shared" si="16"/>
        <v>34.055055230619722</v>
      </c>
      <c r="S65" s="35">
        <f t="shared" si="17"/>
        <v>-1.7340000292551732</v>
      </c>
      <c r="T65" s="34">
        <f t="shared" si="18"/>
        <v>64.234346368876942</v>
      </c>
      <c r="U65" s="35">
        <f t="shared" si="19"/>
        <v>47.780517962878413</v>
      </c>
      <c r="V65" s="49">
        <f>+V61+V62</f>
        <v>464776000</v>
      </c>
      <c r="W65" s="50">
        <f>+W61+W62</f>
        <v>173287000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A99B-5B09-409F-AC6A-BC2010E58A9B}">
  <sheetPr>
    <pageSetUpPr fitToPage="1"/>
  </sheetPr>
  <dimension ref="A1:W80"/>
  <sheetViews>
    <sheetView showGridLines="0" workbookViewId="0">
      <selection activeCell="A5" sqref="A5:U5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2277861000</v>
      </c>
      <c r="C8" s="36">
        <f>+C9+C28</f>
        <v>-176323000</v>
      </c>
      <c r="D8" s="36">
        <f>+D9+D28</f>
        <v>0</v>
      </c>
      <c r="E8" s="36">
        <f>+E9+E28</f>
        <v>2101538000</v>
      </c>
      <c r="F8" s="37">
        <f>+F9+F28</f>
        <v>2101538000</v>
      </c>
      <c r="G8" s="38">
        <f>+G9+G28</f>
        <v>2048538000</v>
      </c>
      <c r="H8" s="37">
        <f>+H9+H28</f>
        <v>279727000</v>
      </c>
      <c r="I8" s="38">
        <f>+I9+I28</f>
        <v>191761671</v>
      </c>
      <c r="J8" s="37">
        <f>+J9+J28</f>
        <v>590378000</v>
      </c>
      <c r="K8" s="38">
        <f>+K9+K28</f>
        <v>446351699</v>
      </c>
      <c r="L8" s="37">
        <f>+L9+L28</f>
        <v>382601000</v>
      </c>
      <c r="M8" s="38">
        <f>+M9+M28</f>
        <v>328457931</v>
      </c>
      <c r="N8" s="37">
        <f>+N9+N28</f>
        <v>360390000</v>
      </c>
      <c r="O8" s="38">
        <f>+O9+O28</f>
        <v>420698044</v>
      </c>
      <c r="P8" s="37">
        <f>+P9+P28</f>
        <v>1613096000</v>
      </c>
      <c r="Q8" s="38">
        <f>+Q9+Q28</f>
        <v>1387269345</v>
      </c>
      <c r="R8" s="16">
        <f>IF(($L8       =0),0,((($N8       -$L8       )/$L8       )*100))</f>
        <v>-5.8052644922517187</v>
      </c>
      <c r="S8" s="17">
        <f>IF(($M8       =0),0,((($O8       -$M8       )/$M8       )*100))</f>
        <v>28.082778430459026</v>
      </c>
      <c r="T8" s="16">
        <f>IF(($E8       =0),0,(($P8       /$E8       )*100))</f>
        <v>76.757879229402477</v>
      </c>
      <c r="U8" s="18">
        <f>IF(($E8       =0),0,(($Q8       /$E8       )*100))</f>
        <v>66.012098996068588</v>
      </c>
      <c r="V8" s="37">
        <f>+V9+V28</f>
        <v>68619000</v>
      </c>
      <c r="W8" s="38">
        <f>+W9+W28</f>
        <v>8424000</v>
      </c>
    </row>
    <row r="9" spans="1:23" ht="13" x14ac:dyDescent="0.3">
      <c r="A9" s="19" t="s">
        <v>35</v>
      </c>
      <c r="B9" s="39">
        <f>SUM(B10:B27)</f>
        <v>2153977000</v>
      </c>
      <c r="C9" s="39">
        <f>SUM(C10:C27)</f>
        <v>-180985000</v>
      </c>
      <c r="D9" s="39">
        <f>SUM(D10:D27)</f>
        <v>0</v>
      </c>
      <c r="E9" s="39">
        <f>SUM(E10:E27)</f>
        <v>1972992000</v>
      </c>
      <c r="F9" s="40">
        <f>SUM(F10:F27)</f>
        <v>1972992000</v>
      </c>
      <c r="G9" s="41">
        <f>SUM(G10:G27)</f>
        <v>1919992000</v>
      </c>
      <c r="H9" s="40">
        <f>SUM(H10:H27)</f>
        <v>256042000</v>
      </c>
      <c r="I9" s="41">
        <f>SUM(I10:I27)</f>
        <v>185731655</v>
      </c>
      <c r="J9" s="40">
        <f>SUM(J10:J27)</f>
        <v>568774000</v>
      </c>
      <c r="K9" s="41">
        <f>SUM(K10:K27)</f>
        <v>438578408</v>
      </c>
      <c r="L9" s="40">
        <f>SUM(L10:L27)</f>
        <v>357321000</v>
      </c>
      <c r="M9" s="41">
        <f>SUM(M10:M27)</f>
        <v>307176931</v>
      </c>
      <c r="N9" s="40">
        <f>SUM(N10:N27)</f>
        <v>350388000</v>
      </c>
      <c r="O9" s="41">
        <f>SUM(O10:O27)</f>
        <v>404223954</v>
      </c>
      <c r="P9" s="40">
        <f>SUM(P10:P27)</f>
        <v>1532525000</v>
      </c>
      <c r="Q9" s="41">
        <f>SUM(Q10:Q27)</f>
        <v>1335710948</v>
      </c>
      <c r="R9" s="20">
        <f>IF(($L9       =0),0,((($N9       -$L9       )/$L9       )*100))</f>
        <v>-1.9402721922305153</v>
      </c>
      <c r="S9" s="21">
        <f>IF(($M9       =0),0,((($O9       -$M9       )/$M9       )*100))</f>
        <v>31.593200271930577</v>
      </c>
      <c r="T9" s="20">
        <f>IF(($E9       =0),0,(($P9       /$E9       )*100))</f>
        <v>77.675175570909559</v>
      </c>
      <c r="U9" s="22">
        <f>IF(($E9       =0),0,(($Q9       /$E9       )*100))</f>
        <v>67.699765026923572</v>
      </c>
      <c r="V9" s="40">
        <f>SUM(V10:V27)</f>
        <v>30755000</v>
      </c>
      <c r="W9" s="41">
        <f>SUM(W10:W27)</f>
        <v>8424000</v>
      </c>
    </row>
    <row r="10" spans="1:23" ht="13" x14ac:dyDescent="0.3">
      <c r="A10" s="23" t="s">
        <v>36</v>
      </c>
      <c r="B10" s="42">
        <v>877529000</v>
      </c>
      <c r="C10" s="42">
        <v>-22798000</v>
      </c>
      <c r="D10" s="42"/>
      <c r="E10" s="42">
        <f>$B10      +$C10      +$D10</f>
        <v>854731000</v>
      </c>
      <c r="F10" s="43">
        <v>854731000</v>
      </c>
      <c r="G10" s="44">
        <v>854731000</v>
      </c>
      <c r="H10" s="43">
        <v>120923000</v>
      </c>
      <c r="I10" s="44">
        <v>78896563</v>
      </c>
      <c r="J10" s="43">
        <v>300870000</v>
      </c>
      <c r="K10" s="44">
        <v>195585298</v>
      </c>
      <c r="L10" s="43">
        <v>263509000</v>
      </c>
      <c r="M10" s="44">
        <v>145297726</v>
      </c>
      <c r="N10" s="43">
        <v>152565000</v>
      </c>
      <c r="O10" s="44">
        <v>210248418</v>
      </c>
      <c r="P10" s="43">
        <f>$H10      +$J10      +$L10      +$N10</f>
        <v>837867000</v>
      </c>
      <c r="Q10" s="44">
        <f>$I10      +$K10      +$M10      +$O10</f>
        <v>630028005</v>
      </c>
      <c r="R10" s="24">
        <f>IF(($L10      =0),0,((($N10      -$L10      )/$L10      )*100))</f>
        <v>-42.102546782083344</v>
      </c>
      <c r="S10" s="25">
        <f>IF(($M10      =0),0,((($O10      -$M10      )/$M10      )*100))</f>
        <v>44.701795264159884</v>
      </c>
      <c r="T10" s="24">
        <f>IF(($E10      =0),0,(($P10      /$E10      )*100))</f>
        <v>98.026981588359376</v>
      </c>
      <c r="U10" s="26">
        <f>IF(($E10      =0),0,(($Q10      /$E10      )*100))</f>
        <v>73.710676809428932</v>
      </c>
      <c r="V10" s="43">
        <v>19192000</v>
      </c>
      <c r="W10" s="44">
        <v>4647000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IF(($L11      =0),0,((($N11      -$L11      )/$L11      )*100))</f>
        <v>0</v>
      </c>
      <c r="S11" s="25">
        <f>IF(($M11      =0),0,((($O11      -$M11      )/$M11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266686000</v>
      </c>
      <c r="C12" s="42">
        <v>-99000000</v>
      </c>
      <c r="D12" s="42"/>
      <c r="E12" s="42">
        <f>$B12      +$C12      +$D12</f>
        <v>167686000</v>
      </c>
      <c r="F12" s="43">
        <v>167686000</v>
      </c>
      <c r="G12" s="44">
        <v>167686000</v>
      </c>
      <c r="H12" s="43">
        <v>11375000</v>
      </c>
      <c r="I12" s="44">
        <v>15001132</v>
      </c>
      <c r="J12" s="43">
        <v>9551000</v>
      </c>
      <c r="K12" s="44">
        <v>21705296</v>
      </c>
      <c r="L12" s="43">
        <v>10947000</v>
      </c>
      <c r="M12" s="44">
        <v>15636383</v>
      </c>
      <c r="N12" s="43">
        <v>17272000</v>
      </c>
      <c r="O12" s="44">
        <v>7913406</v>
      </c>
      <c r="P12" s="43">
        <f>$H12      +$J12      +$L12      +$N12</f>
        <v>49145000</v>
      </c>
      <c r="Q12" s="44">
        <f>$I12      +$K12      +$M12      +$O12</f>
        <v>60256217</v>
      </c>
      <c r="R12" s="24">
        <f>IF(($L12      =0),0,((($N12      -$L12      )/$L12      )*100))</f>
        <v>57.778386772631777</v>
      </c>
      <c r="S12" s="25">
        <f>IF(($M12      =0),0,((($O12      -$M12      )/$M12      )*100))</f>
        <v>-49.391070812220448</v>
      </c>
      <c r="T12" s="24">
        <f>IF(($E12      =0),0,(($P12      /$E12      )*100))</f>
        <v>29.307753777894398</v>
      </c>
      <c r="U12" s="26">
        <f>IF(($E12      =0),0,(($Q12      /$E12      )*100))</f>
        <v>35.93395811218587</v>
      </c>
      <c r="V12" s="43"/>
      <c r="W12" s="44"/>
    </row>
    <row r="13" spans="1:23" ht="13" x14ac:dyDescent="0.3">
      <c r="A13" s="23" t="s">
        <v>39</v>
      </c>
      <c r="B13" s="42">
        <v>104521000</v>
      </c>
      <c r="C13" s="42">
        <v>-14480000</v>
      </c>
      <c r="D13" s="42"/>
      <c r="E13" s="42">
        <f>$B13      +$C13      +$D13</f>
        <v>90041000</v>
      </c>
      <c r="F13" s="43">
        <v>90041000</v>
      </c>
      <c r="G13" s="44">
        <v>90041000</v>
      </c>
      <c r="H13" s="43">
        <v>8715000</v>
      </c>
      <c r="I13" s="44">
        <v>6559736</v>
      </c>
      <c r="J13" s="43">
        <v>30457000</v>
      </c>
      <c r="K13" s="44">
        <v>27011946</v>
      </c>
      <c r="L13" s="43">
        <v>10023000</v>
      </c>
      <c r="M13" s="44">
        <v>11935016</v>
      </c>
      <c r="N13" s="43">
        <v>9049000</v>
      </c>
      <c r="O13" s="44">
        <v>17396663</v>
      </c>
      <c r="P13" s="43">
        <f>$H13      +$J13      +$L13      +$N13</f>
        <v>58244000</v>
      </c>
      <c r="Q13" s="44">
        <f>$I13      +$K13      +$M13      +$O13</f>
        <v>62903361</v>
      </c>
      <c r="R13" s="24">
        <f>IF(($L13      =0),0,((($N13      -$L13      )/$L13      )*100))</f>
        <v>-9.7176494063653607</v>
      </c>
      <c r="S13" s="25">
        <f>IF(($M13      =0),0,((($O13      -$M13      )/$M13      )*100))</f>
        <v>45.761538987463446</v>
      </c>
      <c r="T13" s="24">
        <f>IF(($E13      =0),0,(($P13      /$E13      )*100))</f>
        <v>64.686087449050987</v>
      </c>
      <c r="U13" s="26">
        <f>IF(($E13      =0),0,(($Q13      /$E13      )*100))</f>
        <v>69.86079785875323</v>
      </c>
      <c r="V13" s="43">
        <v>1617000</v>
      </c>
      <c r="W13" s="44">
        <v>1617000</v>
      </c>
    </row>
    <row r="14" spans="1:23" ht="13" x14ac:dyDescent="0.3">
      <c r="A14" s="23" t="s">
        <v>40</v>
      </c>
      <c r="B14" s="42">
        <v>42042000</v>
      </c>
      <c r="C14" s="42">
        <v>-2000000</v>
      </c>
      <c r="D14" s="42"/>
      <c r="E14" s="42">
        <f>$B14      +$C14      +$D14</f>
        <v>40042000</v>
      </c>
      <c r="F14" s="43">
        <v>40042000</v>
      </c>
      <c r="G14" s="44">
        <v>40042000</v>
      </c>
      <c r="H14" s="43">
        <v>5041000</v>
      </c>
      <c r="I14" s="44">
        <v>1754169</v>
      </c>
      <c r="J14" s="43">
        <v>8928000</v>
      </c>
      <c r="K14" s="44">
        <v>6840184</v>
      </c>
      <c r="L14" s="43">
        <v>10979000</v>
      </c>
      <c r="M14" s="44">
        <v>9760784</v>
      </c>
      <c r="N14" s="43">
        <v>8227000</v>
      </c>
      <c r="O14" s="44">
        <v>14626714</v>
      </c>
      <c r="P14" s="43">
        <f>$H14      +$J14      +$L14      +$N14</f>
        <v>33175000</v>
      </c>
      <c r="Q14" s="44">
        <f>$I14      +$K14      +$M14      +$O14</f>
        <v>32981851</v>
      </c>
      <c r="R14" s="24">
        <f>IF(($L14      =0),0,((($N14      -$L14      )/$L14      )*100))</f>
        <v>-25.066035158028967</v>
      </c>
      <c r="S14" s="25">
        <f>IF(($M14      =0),0,((($O14      -$M14      )/$M14      )*100))</f>
        <v>49.851835672216495</v>
      </c>
      <c r="T14" s="24">
        <f>IF(($E14      =0),0,(($P14      /$E14      )*100))</f>
        <v>82.850506967683941</v>
      </c>
      <c r="U14" s="26">
        <f>IF(($E14      =0),0,(($Q14      /$E14      )*100))</f>
        <v>82.368140952000402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IF(($L15      =0),0,((($N15      -$L15      )/$L15      )*100))</f>
        <v>0</v>
      </c>
      <c r="S15" s="25">
        <f>IF(($M15      =0),0,((($O15      -$M15      )/$M15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10126000</v>
      </c>
      <c r="C16" s="42">
        <v>295000</v>
      </c>
      <c r="D16" s="42"/>
      <c r="E16" s="42">
        <f>$B16      +$C16      +$D16</f>
        <v>10421000</v>
      </c>
      <c r="F16" s="43">
        <v>10421000</v>
      </c>
      <c r="G16" s="44">
        <v>10421000</v>
      </c>
      <c r="H16" s="43">
        <v>2177000</v>
      </c>
      <c r="I16" s="44">
        <v>1119503</v>
      </c>
      <c r="J16" s="43">
        <v>2764000</v>
      </c>
      <c r="K16" s="44">
        <v>903392</v>
      </c>
      <c r="L16" s="43">
        <v>2243000</v>
      </c>
      <c r="M16" s="44">
        <v>1385059</v>
      </c>
      <c r="N16" s="43">
        <v>1475000</v>
      </c>
      <c r="O16" s="44">
        <v>1120619</v>
      </c>
      <c r="P16" s="43">
        <f>$H16      +$J16      +$L16      +$N16</f>
        <v>8659000</v>
      </c>
      <c r="Q16" s="44">
        <f>$I16      +$K16      +$M16      +$O16</f>
        <v>4528573</v>
      </c>
      <c r="R16" s="24">
        <f>IF(($L16      =0),0,((($N16      -$L16      )/$L16      )*100))</f>
        <v>-34.239857333927773</v>
      </c>
      <c r="S16" s="25">
        <f>IF(($M16      =0),0,((($O16      -$M16      )/$M16      )*100))</f>
        <v>-19.092327474858472</v>
      </c>
      <c r="T16" s="24">
        <f>IF(($E16      =0),0,(($P16      /$E16      )*100))</f>
        <v>83.091833797140396</v>
      </c>
      <c r="U16" s="26">
        <f>IF(($E16      =0),0,(($Q16      /$E16      )*100))</f>
        <v>43.45622301122733</v>
      </c>
      <c r="V16" s="43">
        <v>843000</v>
      </c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IF(($L17      =0),0,((($N17      -$L17      )/$L17      )*100))</f>
        <v>0</v>
      </c>
      <c r="S17" s="25">
        <f>IF(($M17      =0),0,((($O17      -$M17      )/$M17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IF(($L18      =0),0,((($N18      -$L18      )/$L18      )*100))</f>
        <v>0</v>
      </c>
      <c r="S18" s="25">
        <f>IF(($M18      =0),0,((($O18      -$M18      )/$M18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IF(($L19      =0),0,((($N19      -$L19      )/$L19      )*100))</f>
        <v>0</v>
      </c>
      <c r="S19" s="25">
        <f>IF(($M19      =0),0,((($O19      -$M19      )/$M19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>
        <v>48056000</v>
      </c>
      <c r="D20" s="42"/>
      <c r="E20" s="42">
        <f>$B20      +$C20      +$D20</f>
        <v>48056000</v>
      </c>
      <c r="F20" s="43">
        <v>48056000</v>
      </c>
      <c r="G20" s="44">
        <v>48056000</v>
      </c>
      <c r="H20" s="43"/>
      <c r="I20" s="44"/>
      <c r="J20" s="43"/>
      <c r="K20" s="44"/>
      <c r="L20" s="43"/>
      <c r="M20" s="44"/>
      <c r="N20" s="43">
        <v>869000</v>
      </c>
      <c r="O20" s="44"/>
      <c r="P20" s="43">
        <f>$H20      +$J20      +$L20      +$N20</f>
        <v>869000</v>
      </c>
      <c r="Q20" s="44">
        <f>$I20      +$K20      +$M20      +$O20</f>
        <v>0</v>
      </c>
      <c r="R20" s="24">
        <f>IF(($L20      =0),0,((($N20      -$L20      )/$L20      )*100))</f>
        <v>0</v>
      </c>
      <c r="S20" s="25">
        <f>IF(($M20      =0),0,((($O20      -$M20      )/$M20      )*100))</f>
        <v>0</v>
      </c>
      <c r="T20" s="24">
        <f>IF(($E20      =0),0,(($P20      /$E20      )*100))</f>
        <v>1.8083069751956049</v>
      </c>
      <c r="U20" s="26">
        <f>IF(($E20      =0),0,(($Q20      /$E20      )*100))</f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IF(($L21      =0),0,((($N21      -$L21      )/$L21      )*100))</f>
        <v>0</v>
      </c>
      <c r="S21" s="25">
        <f>IF(($M21      =0),0,((($O21      -$M21      )/$M21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220112000</v>
      </c>
      <c r="C22" s="42">
        <v>-20000000</v>
      </c>
      <c r="D22" s="42"/>
      <c r="E22" s="42">
        <f>$B22      +$C22      +$D22</f>
        <v>200112000</v>
      </c>
      <c r="F22" s="43">
        <v>200112000</v>
      </c>
      <c r="G22" s="44">
        <v>147112000</v>
      </c>
      <c r="H22" s="43">
        <v>55777000</v>
      </c>
      <c r="I22" s="44">
        <v>31900968</v>
      </c>
      <c r="J22" s="43">
        <v>65165000</v>
      </c>
      <c r="K22" s="44">
        <v>74743471</v>
      </c>
      <c r="L22" s="43">
        <v>26170000</v>
      </c>
      <c r="M22" s="44">
        <v>32949912</v>
      </c>
      <c r="N22" s="43"/>
      <c r="O22" s="44">
        <v>39367805</v>
      </c>
      <c r="P22" s="43">
        <f>$H22      +$J22      +$L22      +$N22</f>
        <v>147112000</v>
      </c>
      <c r="Q22" s="44">
        <f>$I22      +$K22      +$M22      +$O22</f>
        <v>178962156</v>
      </c>
      <c r="R22" s="24">
        <f>IF(($L22      =0),0,((($N22      -$L22      )/$L22      )*100))</f>
        <v>-100</v>
      </c>
      <c r="S22" s="25">
        <f>IF(($M22      =0),0,((($O22      -$M22      )/$M22      )*100))</f>
        <v>19.477724250067798</v>
      </c>
      <c r="T22" s="24">
        <f>IF(($E22      =0),0,(($P22      /$E22      )*100))</f>
        <v>73.514831694251214</v>
      </c>
      <c r="U22" s="26">
        <f>IF(($E22      =0),0,(($Q22      /$E22      )*100))</f>
        <v>89.43099664188054</v>
      </c>
      <c r="V22" s="43"/>
      <c r="W22" s="44"/>
    </row>
    <row r="23" spans="1:23" ht="13" x14ac:dyDescent="0.3">
      <c r="A23" s="23" t="s">
        <v>49</v>
      </c>
      <c r="B23" s="42">
        <v>330959000</v>
      </c>
      <c r="C23" s="42">
        <v>-2000000</v>
      </c>
      <c r="D23" s="42"/>
      <c r="E23" s="42">
        <f>$B23      +$C23      +$D23</f>
        <v>328959000</v>
      </c>
      <c r="F23" s="43">
        <v>328959000</v>
      </c>
      <c r="G23" s="44">
        <v>328959000</v>
      </c>
      <c r="H23" s="43">
        <v>48498000</v>
      </c>
      <c r="I23" s="44">
        <v>32114406</v>
      </c>
      <c r="J23" s="43">
        <v>87732000</v>
      </c>
      <c r="K23" s="44">
        <v>63287465</v>
      </c>
      <c r="L23" s="43">
        <v>11955000</v>
      </c>
      <c r="M23" s="44">
        <v>50260582</v>
      </c>
      <c r="N23" s="43">
        <v>108423000</v>
      </c>
      <c r="O23" s="44">
        <v>89788844</v>
      </c>
      <c r="P23" s="43">
        <f>$H23      +$J23      +$L23      +$N23</f>
        <v>256608000</v>
      </c>
      <c r="Q23" s="44">
        <f>$I23      +$K23      +$M23      +$O23</f>
        <v>235451297</v>
      </c>
      <c r="R23" s="24">
        <f>IF(($L23      =0),0,((($N23      -$L23      )/$L23      )*100))</f>
        <v>806.92597239648694</v>
      </c>
      <c r="S23" s="25">
        <f>IF(($M23      =0),0,((($O23      -$M23      )/$M23      )*100))</f>
        <v>78.646645993872497</v>
      </c>
      <c r="T23" s="24">
        <f>IF(($E23      =0),0,(($P23      /$E23      )*100))</f>
        <v>78.006073705233774</v>
      </c>
      <c r="U23" s="26">
        <f>IF(($E23      =0),0,(($Q23      /$E23      )*100))</f>
        <v>71.574663407901895</v>
      </c>
      <c r="V23" s="43">
        <v>9103000</v>
      </c>
      <c r="W23" s="44">
        <v>2160000</v>
      </c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IF(($L24      =0),0,((($N24      -$L24      )/$L24      )*100))</f>
        <v>0</v>
      </c>
      <c r="S24" s="25">
        <f>IF(($M24      =0),0,((($O24      -$M24      )/$M24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>$B25      +$C25      +$D25</f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>$H25      +$J25      +$L25      +$N25</f>
        <v>0</v>
      </c>
      <c r="Q25" s="44">
        <f>$I25      +$K25      +$M25      +$O25</f>
        <v>0</v>
      </c>
      <c r="R25" s="24">
        <f>IF(($L25      =0),0,((($N25      -$L25      )/$L25      )*100))</f>
        <v>0</v>
      </c>
      <c r="S25" s="25">
        <f>IF(($M25      =0),0,((($O25      -$M25      )/$M25      )*100))</f>
        <v>0</v>
      </c>
      <c r="T25" s="24">
        <f>IF(($E25      =0),0,(($P25      /$E25      )*100))</f>
        <v>0</v>
      </c>
      <c r="U25" s="26">
        <f>IF(($E25      =0),0,(($Q25      /$E25      )*100))</f>
        <v>0</v>
      </c>
      <c r="V25" s="43"/>
      <c r="W25" s="44"/>
    </row>
    <row r="26" spans="1:23" ht="13" x14ac:dyDescent="0.3">
      <c r="A26" s="23" t="s">
        <v>52</v>
      </c>
      <c r="B26" s="42">
        <v>302002000</v>
      </c>
      <c r="C26" s="42">
        <v>-69058000</v>
      </c>
      <c r="D26" s="42"/>
      <c r="E26" s="42">
        <f>$B26      +$C26      +$D26</f>
        <v>232944000</v>
      </c>
      <c r="F26" s="43">
        <v>232944000</v>
      </c>
      <c r="G26" s="44">
        <v>232944000</v>
      </c>
      <c r="H26" s="43">
        <v>3536000</v>
      </c>
      <c r="I26" s="44">
        <v>18385178</v>
      </c>
      <c r="J26" s="43">
        <v>63307000</v>
      </c>
      <c r="K26" s="44">
        <v>48501356</v>
      </c>
      <c r="L26" s="43">
        <v>21495000</v>
      </c>
      <c r="M26" s="44">
        <v>39951469</v>
      </c>
      <c r="N26" s="43">
        <v>52508000</v>
      </c>
      <c r="O26" s="44">
        <v>23761485</v>
      </c>
      <c r="P26" s="43">
        <f>$H26      +$J26      +$L26      +$N26</f>
        <v>140846000</v>
      </c>
      <c r="Q26" s="44">
        <f>$I26      +$K26      +$M26      +$O26</f>
        <v>130599488</v>
      </c>
      <c r="R26" s="24">
        <f>IF(($L26      =0),0,((($N26      -$L26      )/$L26      )*100))</f>
        <v>144.28006513142591</v>
      </c>
      <c r="S26" s="25">
        <f>IF(($M26      =0),0,((($O26      -$M26      )/$M26      )*100))</f>
        <v>-40.524126910076824</v>
      </c>
      <c r="T26" s="24">
        <f>IF(($E26      =0),0,(($P26      /$E26      )*100))</f>
        <v>60.463459028779454</v>
      </c>
      <c r="U26" s="26">
        <f>IF(($E26      =0),0,(($Q26      /$E26      )*100))</f>
        <v>56.064757194862281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IF(($L27      =0),0,((($N27      -$L27      )/$L27      )*100))</f>
        <v>0</v>
      </c>
      <c r="S27" s="25">
        <f>IF(($M27      =0),0,((($O27      -$M27      )/$M27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123884000</v>
      </c>
      <c r="C28" s="39">
        <f>SUM(C29:C42)</f>
        <v>4662000</v>
      </c>
      <c r="D28" s="39">
        <f>SUM(D29:D42)</f>
        <v>0</v>
      </c>
      <c r="E28" s="39">
        <f>SUM(E29:E42)</f>
        <v>128546000</v>
      </c>
      <c r="F28" s="40">
        <f>SUM(F29:F42)</f>
        <v>128546000</v>
      </c>
      <c r="G28" s="41">
        <f>SUM(G29:G42)</f>
        <v>128546000</v>
      </c>
      <c r="H28" s="40">
        <f>SUM(H29:H42)</f>
        <v>23685000</v>
      </c>
      <c r="I28" s="41">
        <f>SUM(I29:I42)</f>
        <v>6030016</v>
      </c>
      <c r="J28" s="40">
        <f>SUM(J29:J42)</f>
        <v>21604000</v>
      </c>
      <c r="K28" s="41">
        <f>SUM(K29:K42)</f>
        <v>7773291</v>
      </c>
      <c r="L28" s="40">
        <f>SUM(L29:L42)</f>
        <v>25280000</v>
      </c>
      <c r="M28" s="41">
        <f>SUM(M29:M42)</f>
        <v>21281000</v>
      </c>
      <c r="N28" s="40">
        <f>SUM(N29:N42)</f>
        <v>10002000</v>
      </c>
      <c r="O28" s="41">
        <f>SUM(O29:O42)</f>
        <v>16474090</v>
      </c>
      <c r="P28" s="40">
        <f>SUM(P29:P42)</f>
        <v>80571000</v>
      </c>
      <c r="Q28" s="41">
        <f>SUM(Q29:Q42)</f>
        <v>51558397</v>
      </c>
      <c r="R28" s="20">
        <f>IF(($L28      =0),0,((($N28      -$L28      )/$L28      )*100))</f>
        <v>-60.435126582278478</v>
      </c>
      <c r="S28" s="21">
        <f>IF(($M28      =0),0,((($O28      -$M28      )/$M28      )*100))</f>
        <v>-22.587801325125696</v>
      </c>
      <c r="T28" s="20">
        <f>IF(($E28      =0),0,(($P28      /$E28      )*100))</f>
        <v>62.67872979322577</v>
      </c>
      <c r="U28" s="22">
        <f>IF(($E28      =0),0,(($Q28      /$E28      )*100))</f>
        <v>40.1089080951566</v>
      </c>
      <c r="V28" s="40">
        <f>SUM(V29:V42)</f>
        <v>37864000</v>
      </c>
      <c r="W28" s="41">
        <f>SUM(W29:W42)</f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IF(($L29      =0),0,((($N29      -$L29      )/$L29      )*100))</f>
        <v>0</v>
      </c>
      <c r="S29" s="25">
        <f>IF(($M29      =0),0,((($O29      -$M29      )/$M29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>
        <v>10000000</v>
      </c>
      <c r="C30" s="42"/>
      <c r="D30" s="42"/>
      <c r="E30" s="42">
        <f>$B30      +$C30      +$D30</f>
        <v>10000000</v>
      </c>
      <c r="F30" s="43">
        <v>10000000</v>
      </c>
      <c r="G30" s="44">
        <v>10000000</v>
      </c>
      <c r="H30" s="43"/>
      <c r="I30" s="44"/>
      <c r="J30" s="43"/>
      <c r="K30" s="44"/>
      <c r="L30" s="43">
        <v>3092000</v>
      </c>
      <c r="M30" s="44">
        <v>1366225</v>
      </c>
      <c r="N30" s="43">
        <v>2015000</v>
      </c>
      <c r="O30" s="44">
        <v>447205</v>
      </c>
      <c r="P30" s="43">
        <f>$H30      +$J30      +$L30      +$N30</f>
        <v>5107000</v>
      </c>
      <c r="Q30" s="44">
        <f>$I30      +$K30      +$M30      +$O30</f>
        <v>1813430</v>
      </c>
      <c r="R30" s="24">
        <f>IF(($L30      =0),0,((($N30      -$L30      )/$L30      )*100))</f>
        <v>-34.831824062095727</v>
      </c>
      <c r="S30" s="25">
        <f>IF(($M30      =0),0,((($O30      -$M30      )/$M30      )*100))</f>
        <v>-67.267104613076185</v>
      </c>
      <c r="T30" s="24">
        <f>IF(($E30      =0),0,(($P30      /$E30      )*100))</f>
        <v>51.070000000000007</v>
      </c>
      <c r="U30" s="26">
        <f>IF(($E30      =0),0,(($Q30      /$E30      )*100))</f>
        <v>18.1343</v>
      </c>
      <c r="V30" s="43"/>
      <c r="W30" s="44"/>
    </row>
    <row r="31" spans="1:23" ht="13" x14ac:dyDescent="0.3">
      <c r="A31" s="23" t="s">
        <v>57</v>
      </c>
      <c r="B31" s="42">
        <v>57800000</v>
      </c>
      <c r="C31" s="42"/>
      <c r="D31" s="42"/>
      <c r="E31" s="42">
        <f>$B31      +$C31      +$D31</f>
        <v>57800000</v>
      </c>
      <c r="F31" s="43">
        <v>57800000</v>
      </c>
      <c r="G31" s="44">
        <v>57800000</v>
      </c>
      <c r="H31" s="43">
        <v>19689000</v>
      </c>
      <c r="I31" s="44">
        <v>982607</v>
      </c>
      <c r="J31" s="43">
        <v>7776000</v>
      </c>
      <c r="K31" s="44">
        <v>1314952</v>
      </c>
      <c r="L31" s="43">
        <v>7997000</v>
      </c>
      <c r="M31" s="44">
        <v>9063453</v>
      </c>
      <c r="N31" s="43"/>
      <c r="O31" s="44">
        <v>10736998</v>
      </c>
      <c r="P31" s="43">
        <f>$H31      +$J31      +$L31      +$N31</f>
        <v>35462000</v>
      </c>
      <c r="Q31" s="44">
        <f>$I31      +$K31      +$M31      +$O31</f>
        <v>22098010</v>
      </c>
      <c r="R31" s="24">
        <f>IF(($L31      =0),0,((($N31      -$L31      )/$L31      )*100))</f>
        <v>-100</v>
      </c>
      <c r="S31" s="25">
        <f>IF(($M31      =0),0,((($O31      -$M31      )/$M31      )*100))</f>
        <v>18.464761719402087</v>
      </c>
      <c r="T31" s="24">
        <f>IF(($E31      =0),0,(($P31      /$E31      )*100))</f>
        <v>61.352941176470587</v>
      </c>
      <c r="U31" s="26">
        <f>IF(($E31      =0),0,(($Q31      /$E31      )*100))</f>
        <v>38.231851211072666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IF(($L32      =0),0,((($N32      -$L32      )/$L32      )*100))</f>
        <v>0</v>
      </c>
      <c r="S32" s="25">
        <f>IF(($M32      =0),0,((($O32      -$M32      )/$M32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33584000</v>
      </c>
      <c r="C33" s="42">
        <v>-1338000</v>
      </c>
      <c r="D33" s="42"/>
      <c r="E33" s="42">
        <f>$B33      +$C33      +$D33</f>
        <v>32246000</v>
      </c>
      <c r="F33" s="43">
        <v>32246000</v>
      </c>
      <c r="G33" s="44">
        <v>32246000</v>
      </c>
      <c r="H33" s="43">
        <v>3996000</v>
      </c>
      <c r="I33" s="44">
        <v>4350415</v>
      </c>
      <c r="J33" s="43">
        <v>8382000</v>
      </c>
      <c r="K33" s="44">
        <v>5361632</v>
      </c>
      <c r="L33" s="43">
        <v>7431000</v>
      </c>
      <c r="M33" s="44">
        <v>9754615</v>
      </c>
      <c r="N33" s="43">
        <v>3172000</v>
      </c>
      <c r="O33" s="44">
        <v>3834168</v>
      </c>
      <c r="P33" s="43">
        <f>$H33      +$J33      +$L33      +$N33</f>
        <v>22981000</v>
      </c>
      <c r="Q33" s="44">
        <f>$I33      +$K33      +$M33      +$O33</f>
        <v>23300830</v>
      </c>
      <c r="R33" s="24">
        <f>IF(($L33      =0),0,((($N33      -$L33      )/$L33      )*100))</f>
        <v>-57.313955053155695</v>
      </c>
      <c r="S33" s="25">
        <f>IF(($M33      =0),0,((($O33      -$M33      )/$M33      )*100))</f>
        <v>-60.693804932332029</v>
      </c>
      <c r="T33" s="24">
        <f>IF(($E33      =0),0,(($P33      /$E33      )*100))</f>
        <v>71.267754140048382</v>
      </c>
      <c r="U33" s="26">
        <f>IF(($E33      =0),0,(($Q33      /$E33      )*100))</f>
        <v>72.259598089685539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>$B34      +$C34      +$D34</f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>$H34      +$J34      +$L34      +$N34</f>
        <v>0</v>
      </c>
      <c r="Q34" s="44">
        <f>$I34      +$K34      +$M34      +$O34</f>
        <v>0</v>
      </c>
      <c r="R34" s="24">
        <f>IF(($L34      =0),0,((($N34      -$L34      )/$L34      )*100))</f>
        <v>0</v>
      </c>
      <c r="S34" s="25">
        <f>IF(($M34      =0),0,((($O34      -$M34      )/$M34      )*100))</f>
        <v>0</v>
      </c>
      <c r="T34" s="24">
        <f>IF(($E34      =0),0,(($P34      /$E34      )*100))</f>
        <v>0</v>
      </c>
      <c r="U34" s="26">
        <f>IF(($E34      =0),0,(($Q34      /$E34      )*100))</f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IF(($L35      =0),0,((($N35      -$L35      )/$L35      )*100))</f>
        <v>0</v>
      </c>
      <c r="S35" s="25">
        <f>IF(($M35      =0),0,((($O35      -$M35      )/$M35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22500000</v>
      </c>
      <c r="C36" s="42">
        <v>-4000000</v>
      </c>
      <c r="D36" s="42"/>
      <c r="E36" s="42">
        <f>$B36      +$C36      +$D36</f>
        <v>18500000</v>
      </c>
      <c r="F36" s="43">
        <v>18500000</v>
      </c>
      <c r="G36" s="44">
        <v>18500000</v>
      </c>
      <c r="H36" s="43"/>
      <c r="I36" s="44">
        <v>696994</v>
      </c>
      <c r="J36" s="43">
        <v>5446000</v>
      </c>
      <c r="K36" s="44">
        <v>1096707</v>
      </c>
      <c r="L36" s="43">
        <v>6760000</v>
      </c>
      <c r="M36" s="44">
        <v>1096707</v>
      </c>
      <c r="N36" s="43">
        <v>4168000</v>
      </c>
      <c r="O36" s="44">
        <v>807791</v>
      </c>
      <c r="P36" s="43">
        <f>$H36      +$J36      +$L36      +$N36</f>
        <v>16374000</v>
      </c>
      <c r="Q36" s="44">
        <f>$I36      +$K36      +$M36      +$O36</f>
        <v>3698199</v>
      </c>
      <c r="R36" s="24">
        <f>IF(($L36      =0),0,((($N36      -$L36      )/$L36      )*100))</f>
        <v>-38.34319526627219</v>
      </c>
      <c r="S36" s="25">
        <f>IF(($M36      =0),0,((($O36      -$M36      )/$M36      )*100))</f>
        <v>-26.343955131133473</v>
      </c>
      <c r="T36" s="24">
        <f>IF(($E36      =0),0,(($P36      /$E36      )*100))</f>
        <v>88.508108108108104</v>
      </c>
      <c r="U36" s="26">
        <f>IF(($E36      =0),0,(($Q36      /$E36      )*100))</f>
        <v>19.990264864864866</v>
      </c>
      <c r="V36" s="43"/>
      <c r="W36" s="44"/>
    </row>
    <row r="37" spans="1:23" ht="13" x14ac:dyDescent="0.3">
      <c r="A37" s="23" t="s">
        <v>63</v>
      </c>
      <c r="B37" s="42"/>
      <c r="C37" s="42">
        <v>10000000</v>
      </c>
      <c r="D37" s="42"/>
      <c r="E37" s="42">
        <f>$B37      +$C37      +$D37</f>
        <v>10000000</v>
      </c>
      <c r="F37" s="43">
        <v>10000000</v>
      </c>
      <c r="G37" s="44">
        <v>10000000</v>
      </c>
      <c r="H37" s="43"/>
      <c r="I37" s="44"/>
      <c r="J37" s="43"/>
      <c r="K37" s="44"/>
      <c r="L37" s="43"/>
      <c r="M37" s="44"/>
      <c r="N37" s="43">
        <v>647000</v>
      </c>
      <c r="O37" s="44">
        <v>647928</v>
      </c>
      <c r="P37" s="43">
        <f>$H37      +$J37      +$L37      +$N37</f>
        <v>647000</v>
      </c>
      <c r="Q37" s="44">
        <f>$I37      +$K37      +$M37      +$O37</f>
        <v>647928</v>
      </c>
      <c r="R37" s="24">
        <f>IF(($L37      =0),0,((($N37      -$L37      )/$L37      )*100))</f>
        <v>0</v>
      </c>
      <c r="S37" s="25">
        <f>IF(($M37      =0),0,((($O37      -$M37      )/$M37      )*100))</f>
        <v>0</v>
      </c>
      <c r="T37" s="24">
        <f>IF(($E37      =0),0,(($P37      /$E37      )*100))</f>
        <v>6.47</v>
      </c>
      <c r="U37" s="26">
        <f>IF(($E37      =0),0,(($Q37      /$E37      )*100))</f>
        <v>6.4792800000000002</v>
      </c>
      <c r="V37" s="43">
        <v>37864000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IF(($L38      =0),0,((($N38      -$L38      )/$L38      )*100))</f>
        <v>0</v>
      </c>
      <c r="S38" s="25">
        <f>IF(($M38      =0),0,((($O38      -$M38      )/$M38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IF(($L39      =0),0,((($N39      -$L39      )/$L39      )*100))</f>
        <v>0</v>
      </c>
      <c r="S39" s="25">
        <f>IF(($M39      =0),0,((($O39      -$M39      )/$M39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IF(($L40      =0),0,((($N40      -$L40      )/$L40      )*100))</f>
        <v>0</v>
      </c>
      <c r="S40" s="25">
        <f>IF(($M40      =0),0,((($O40      -$M40      )/$M40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IF(($L41      =0),0,((($N41      -$L41      )/$L41      )*100))</f>
        <v>0</v>
      </c>
      <c r="S41" s="25">
        <f>IF(($M41      =0),0,((($O41      -$M41      )/$M41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IF(($L42      =0),0,((($N42      -$L42      )/$L42      )*100))</f>
        <v>0</v>
      </c>
      <c r="S42" s="25">
        <f>IF(($M42      =0),0,((($O42      -$M42      )/$M42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767710000</v>
      </c>
      <c r="C43" s="45">
        <f>+C44+C56</f>
        <v>15016000</v>
      </c>
      <c r="D43" s="45">
        <f>+D44+D56</f>
        <v>0</v>
      </c>
      <c r="E43" s="45">
        <f>+E44+E56</f>
        <v>782726000</v>
      </c>
      <c r="F43" s="46">
        <f>+F44+F56</f>
        <v>813173000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296000</v>
      </c>
      <c r="O43" s="47">
        <f>+O44+O56</f>
        <v>0</v>
      </c>
      <c r="P43" s="46">
        <f>+P44+P56</f>
        <v>296000</v>
      </c>
      <c r="Q43" s="47">
        <f>+Q44+Q56</f>
        <v>0</v>
      </c>
      <c r="R43" s="29">
        <f>IF(($L43      =0),0,((($N43      -$L43      )/$L43      )*100))</f>
        <v>0</v>
      </c>
      <c r="S43" s="30">
        <f>IF(($M43      =0),0,((($O43      -$M43      )/$M43      )*100))</f>
        <v>0</v>
      </c>
      <c r="T43" s="29">
        <f>IF(($E43      =0),0,(($P43      /$E43      )*100))</f>
        <v>3.7816553940970402E-2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755368000</v>
      </c>
      <c r="C44" s="39">
        <f>SUM(C45:C55)</f>
        <v>15016000</v>
      </c>
      <c r="D44" s="39">
        <f>SUM(D45:D55)</f>
        <v>0</v>
      </c>
      <c r="E44" s="39">
        <f>SUM(E45:E55)</f>
        <v>770384000</v>
      </c>
      <c r="F44" s="40">
        <f>SUM(F45:F55)</f>
        <v>800831000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296000</v>
      </c>
      <c r="O44" s="41">
        <f>SUM(O45:O55)</f>
        <v>0</v>
      </c>
      <c r="P44" s="40">
        <f>SUM(P45:P55)</f>
        <v>296000</v>
      </c>
      <c r="Q44" s="41">
        <f>SUM(Q45:Q55)</f>
        <v>0</v>
      </c>
      <c r="R44" s="20">
        <f>IF(($L44      =0),0,((($N44      -$L44      )/$L44      )*100))</f>
        <v>0</v>
      </c>
      <c r="S44" s="21">
        <f>IF(($M44      =0),0,((($O44      -$M44      )/$M44      )*100))</f>
        <v>0</v>
      </c>
      <c r="T44" s="20">
        <f>IF(($E44      =0),0,(($P44      /$E44      )*100))</f>
        <v>3.8422397142204412E-2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649208000</v>
      </c>
      <c r="C45" s="42"/>
      <c r="D45" s="42"/>
      <c r="E45" s="42">
        <f>$B45      +$C45      +$D45</f>
        <v>649208000</v>
      </c>
      <c r="F45" s="43">
        <v>649208000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IF(($L45      =0),0,((($N45      -$L45      )/$L45      )*100))</f>
        <v>0</v>
      </c>
      <c r="S45" s="25">
        <f>IF(($M45      =0),0,((($O45      -$M45      )/$M45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69660000</v>
      </c>
      <c r="C46" s="42">
        <v>-30447000</v>
      </c>
      <c r="D46" s="42"/>
      <c r="E46" s="42">
        <f>$B46      +$C46      +$D46</f>
        <v>39213000</v>
      </c>
      <c r="F46" s="43">
        <v>69660000</v>
      </c>
      <c r="G46" s="44"/>
      <c r="H46" s="43"/>
      <c r="I46" s="44"/>
      <c r="J46" s="43"/>
      <c r="K46" s="44"/>
      <c r="L46" s="43"/>
      <c r="M46" s="44"/>
      <c r="N46" s="43">
        <v>296000</v>
      </c>
      <c r="O46" s="44"/>
      <c r="P46" s="43">
        <f>$H46      +$J46      +$L46      +$N46</f>
        <v>296000</v>
      </c>
      <c r="Q46" s="44">
        <f>$I46      +$K46      +$M46      +$O46</f>
        <v>0</v>
      </c>
      <c r="R46" s="24">
        <f>IF(($L46      =0),0,((($N46      -$L46      )/$L46      )*100))</f>
        <v>0</v>
      </c>
      <c r="S46" s="25">
        <f>IF(($M46      =0),0,((($O46      -$M46      )/$M46      )*100))</f>
        <v>0</v>
      </c>
      <c r="T46" s="24">
        <f>IF(($E46      =0),0,(($P46      /$E46      )*100))</f>
        <v>0.75485170734195295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4500000</v>
      </c>
      <c r="C47" s="42">
        <v>-4500000</v>
      </c>
      <c r="D47" s="42"/>
      <c r="E47" s="42">
        <f>$B47      +$C47      +$D47</f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IF(($L47      =0),0,((($N47      -$L47      )/$L47      )*100))</f>
        <v>0</v>
      </c>
      <c r="S47" s="25">
        <f>IF(($M47      =0),0,((($O47      -$M47      )/$M47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IF(($L48      =0),0,((($N48      -$L48      )/$L48      )*100))</f>
        <v>0</v>
      </c>
      <c r="S48" s="25">
        <f>IF(($M48      =0),0,((($O48      -$M48      )/$M48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IF(($L49      =0),0,((($N49      -$L49      )/$L49      )*100))</f>
        <v>0</v>
      </c>
      <c r="S49" s="25">
        <f>IF(($M49      =0),0,((($O49      -$M49      )/$M49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IF(($L50      =0),0,((($N50      -$L50      )/$L50      )*100))</f>
        <v>0</v>
      </c>
      <c r="S50" s="25">
        <f>IF(($M50      =0),0,((($O50      -$M50      )/$M50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IF(($L51      =0),0,((($N51      -$L51      )/$L51      )*100))</f>
        <v>0</v>
      </c>
      <c r="S51" s="25">
        <f>IF(($M51      =0),0,((($O51      -$M51      )/$M51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IF(($L52      =0),0,((($N52      -$L52      )/$L52      )*100))</f>
        <v>0</v>
      </c>
      <c r="S52" s="25">
        <f>IF(($M52      =0),0,((($O52      -$M52      )/$M52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32000000</v>
      </c>
      <c r="C53" s="42"/>
      <c r="D53" s="42"/>
      <c r="E53" s="42">
        <f>$B53      +$C53      +$D53</f>
        <v>32000000</v>
      </c>
      <c r="F53" s="43">
        <v>32000000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IF(($L53      =0),0,((($N53      -$L53      )/$L53      )*100))</f>
        <v>0</v>
      </c>
      <c r="S53" s="25">
        <f>IF(($M53      =0),0,((($O53      -$M53      )/$M53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IF(($L54      =0),0,((($N54      -$L54      )/$L54      )*100))</f>
        <v>0</v>
      </c>
      <c r="S54" s="25">
        <f>IF(($M54      =0),0,((($O54      -$M54      )/$M54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>
        <v>49963000</v>
      </c>
      <c r="D55" s="42"/>
      <c r="E55" s="42">
        <f>$B55      +$C55      +$D55</f>
        <v>49963000</v>
      </c>
      <c r="F55" s="43">
        <v>49963000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IF(($L55      =0),0,((($N55      -$L55      )/$L55      )*100))</f>
        <v>0</v>
      </c>
      <c r="S55" s="25">
        <f>IF(($M55      =0),0,((($O55      -$M55      )/$M55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12342000</v>
      </c>
      <c r="C56" s="39">
        <f>SUM(C57:C60)</f>
        <v>0</v>
      </c>
      <c r="D56" s="39">
        <f>SUM(D57:D60)</f>
        <v>0</v>
      </c>
      <c r="E56" s="39">
        <f>SUM(E57:E60)</f>
        <v>12342000</v>
      </c>
      <c r="F56" s="40">
        <f>SUM(F57:F60)</f>
        <v>12342000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IF(($L56      =0),0,((($N56      -$L56      )/$L56      )*100))</f>
        <v>0</v>
      </c>
      <c r="S56" s="21">
        <f>IF(($M56      =0),0,((($O56      -$M56      )/$M56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IF(($L57      =0),0,((($N57      -$L57      )/$L57      )*100))</f>
        <v>0</v>
      </c>
      <c r="S57" s="25">
        <f>IF(($M57      =0),0,((($O57      -$M57      )/$M57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IF(($L58      =0),0,((($N58      -$L58      )/$L58      )*100))</f>
        <v>0</v>
      </c>
      <c r="S58" s="25">
        <f>IF(($M58      =0),0,((($O58      -$M58      )/$M58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>
        <v>12342000</v>
      </c>
      <c r="C59" s="42"/>
      <c r="D59" s="42"/>
      <c r="E59" s="42">
        <f>$B59      +$C59      +$D59</f>
        <v>12342000</v>
      </c>
      <c r="F59" s="43">
        <v>12342000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IF(($L59      =0),0,((($N59      -$L59      )/$L59      )*100))</f>
        <v>0</v>
      </c>
      <c r="S59" s="25">
        <f>IF(($M59      =0),0,((($O59      -$M59      )/$M59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IF(($L60      =0),0,((($N60      -$L60      )/$L60      )*100))</f>
        <v>0</v>
      </c>
      <c r="S60" s="25">
        <f>IF(($M60      =0),0,((($O60      -$M60      )/$M60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3045571000</v>
      </c>
      <c r="C61" s="39">
        <f>+C8+C43</f>
        <v>-161307000</v>
      </c>
      <c r="D61" s="39">
        <f>+D8+D43</f>
        <v>0</v>
      </c>
      <c r="E61" s="39">
        <f>+E8+E43</f>
        <v>2884264000</v>
      </c>
      <c r="F61" s="40">
        <f>+F8+F43</f>
        <v>2914711000</v>
      </c>
      <c r="G61" s="41">
        <f>+G8+G43</f>
        <v>2048538000</v>
      </c>
      <c r="H61" s="40">
        <f>+H8+H43</f>
        <v>279727000</v>
      </c>
      <c r="I61" s="41">
        <f>+I8+I43</f>
        <v>191761671</v>
      </c>
      <c r="J61" s="40">
        <f>+J8+J43</f>
        <v>590378000</v>
      </c>
      <c r="K61" s="41">
        <f>+K8+K43</f>
        <v>446351699</v>
      </c>
      <c r="L61" s="40">
        <f>+L8+L43</f>
        <v>382601000</v>
      </c>
      <c r="M61" s="41">
        <f>+M8+M43</f>
        <v>328457931</v>
      </c>
      <c r="N61" s="40">
        <f>+N8+N43</f>
        <v>360686000</v>
      </c>
      <c r="O61" s="41">
        <f>+O8+O43</f>
        <v>420698044</v>
      </c>
      <c r="P61" s="40">
        <f>+P8+P43</f>
        <v>1613392000</v>
      </c>
      <c r="Q61" s="41">
        <f>+Q8+Q43</f>
        <v>1387269345</v>
      </c>
      <c r="R61" s="20">
        <f>IF(($L61      =0),0,((($N61      -$L61      )/$L61      )*100))</f>
        <v>-5.7278992997927345</v>
      </c>
      <c r="S61" s="21">
        <f>IF(($M61      =0),0,((($O61      -$M61      )/$M61      )*100))</f>
        <v>28.082778430459026</v>
      </c>
      <c r="T61" s="20">
        <f>IF(($E61      =0),0,(($P61      /$E61      )*100))</f>
        <v>55.937736628824538</v>
      </c>
      <c r="U61" s="22">
        <f>IF(($E61      =0),0,(($Q61      /$E61      )*100))</f>
        <v>48.097862921008613</v>
      </c>
      <c r="V61" s="40">
        <f>+V8+V43</f>
        <v>68619000</v>
      </c>
      <c r="W61" s="41">
        <f>+W8+W43</f>
        <v>8424000</v>
      </c>
    </row>
    <row r="62" spans="1:23" ht="13" x14ac:dyDescent="0.3">
      <c r="A62" s="19" t="s">
        <v>86</v>
      </c>
      <c r="B62" s="39">
        <f>SUM(B63:B64)</f>
        <v>530611000</v>
      </c>
      <c r="C62" s="39">
        <f>SUM(C63:C64)</f>
        <v>0</v>
      </c>
      <c r="D62" s="39">
        <f>SUM(D63:D64)</f>
        <v>0</v>
      </c>
      <c r="E62" s="39">
        <f>SUM(E63:E64)</f>
        <v>530611000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44756043</v>
      </c>
      <c r="J62" s="40">
        <f>SUM(J63:J64)</f>
        <v>0</v>
      </c>
      <c r="K62" s="41">
        <f>SUM(K63:K64)</f>
        <v>98903204</v>
      </c>
      <c r="L62" s="40">
        <f>SUM(L63:L64)</f>
        <v>0</v>
      </c>
      <c r="M62" s="41">
        <f>SUM(M63:M64)</f>
        <v>72130815</v>
      </c>
      <c r="N62" s="40">
        <f>SUM(N63:N64)</f>
        <v>0</v>
      </c>
      <c r="O62" s="41">
        <f>SUM(O63:O64)</f>
        <v>46401201</v>
      </c>
      <c r="P62" s="40">
        <f>SUM(P63:P64)</f>
        <v>0</v>
      </c>
      <c r="Q62" s="41">
        <f>SUM(Q63:Q64)</f>
        <v>262191263</v>
      </c>
      <c r="R62" s="20">
        <f>IF(($L62      =0),0,((($N62      -$L62      )/$L62      )*100))</f>
        <v>0</v>
      </c>
      <c r="S62" s="21">
        <f>IF(($M62      =0),0,((($O62      -$M62      )/$M62      )*100))</f>
        <v>-35.670765677609495</v>
      </c>
      <c r="T62" s="20">
        <f>IF(($E62      =0),0,(($P62      /$E62      )*100))</f>
        <v>0</v>
      </c>
      <c r="U62" s="22">
        <f>IF(($E62      =0),0,(($Q62      /$E62      )*100))</f>
        <v>49.413084726852631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>
        <v>530611000</v>
      </c>
      <c r="C63" s="42"/>
      <c r="D63" s="42"/>
      <c r="E63" s="42">
        <f>$B63      +$C63      +$D63</f>
        <v>530611000</v>
      </c>
      <c r="F63" s="43"/>
      <c r="G63" s="44"/>
      <c r="H63" s="43"/>
      <c r="I63" s="44">
        <v>44756043</v>
      </c>
      <c r="J63" s="43"/>
      <c r="K63" s="44">
        <v>98903204</v>
      </c>
      <c r="L63" s="43"/>
      <c r="M63" s="44">
        <v>72130815</v>
      </c>
      <c r="N63" s="43"/>
      <c r="O63" s="44">
        <v>46401201</v>
      </c>
      <c r="P63" s="43">
        <f>$H63      +$J63      +$L63      +$N63</f>
        <v>0</v>
      </c>
      <c r="Q63" s="44">
        <f>$I63      +$K63      +$M63      +$O63</f>
        <v>262191263</v>
      </c>
      <c r="R63" s="24">
        <f>IF(($L63      =0),0,((($N63      -$L63      )/$L63      )*100))</f>
        <v>0</v>
      </c>
      <c r="S63" s="25">
        <f>IF(($M63      =0),0,((($O63      -$M63      )/$M63      )*100))</f>
        <v>-35.670765677609495</v>
      </c>
      <c r="T63" s="24">
        <f>IF(($E63      =0),0,(($P63      /$E63      )*100))</f>
        <v>0</v>
      </c>
      <c r="U63" s="26">
        <f>IF(($E63      =0),0,(($Q63      /$E63      )*100))</f>
        <v>49.413084726852631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IF(($L64      =0),0,((($N64      -$L64      )/$L64      )*100))</f>
        <v>0</v>
      </c>
      <c r="S64" s="25">
        <f>IF(($M64      =0),0,((($O64      -$M64      )/$M64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3576182000</v>
      </c>
      <c r="C65" s="48">
        <f>+C61+C62</f>
        <v>-161307000</v>
      </c>
      <c r="D65" s="48">
        <f>+D61+D62</f>
        <v>0</v>
      </c>
      <c r="E65" s="48">
        <f>+E61+E62</f>
        <v>3414875000</v>
      </c>
      <c r="F65" s="49">
        <f>+F61+F62</f>
        <v>2914711000</v>
      </c>
      <c r="G65" s="50">
        <f>+G61+G62</f>
        <v>2048538000</v>
      </c>
      <c r="H65" s="49">
        <f>+H61+H62</f>
        <v>279727000</v>
      </c>
      <c r="I65" s="50">
        <f>+I61+I62</f>
        <v>236517714</v>
      </c>
      <c r="J65" s="49">
        <f>+J61+J62</f>
        <v>590378000</v>
      </c>
      <c r="K65" s="50">
        <f>+K61+K62</f>
        <v>545254903</v>
      </c>
      <c r="L65" s="49">
        <f>+L61+L62</f>
        <v>382601000</v>
      </c>
      <c r="M65" s="51">
        <f>+M61+M62</f>
        <v>400588746</v>
      </c>
      <c r="N65" s="49">
        <f>+N61+N62</f>
        <v>360686000</v>
      </c>
      <c r="O65" s="50">
        <f>+O61+O62</f>
        <v>467099245</v>
      </c>
      <c r="P65" s="49">
        <f>+P61+P62</f>
        <v>1613392000</v>
      </c>
      <c r="Q65" s="50">
        <f>+Q61+Q62</f>
        <v>1649460608</v>
      </c>
      <c r="R65" s="34">
        <f>IF(($L65      =0),0,((($N65      -$L65      )/$L65      )*100))</f>
        <v>-5.7278992997927345</v>
      </c>
      <c r="S65" s="35">
        <f>IF(($M65      =0),0,((($O65      -$M65      )/$M65      )*100))</f>
        <v>16.603187100019031</v>
      </c>
      <c r="T65" s="34">
        <f>IF(($E65      =0),0,(($P65      /$E65      )*100))</f>
        <v>47.246004612174673</v>
      </c>
      <c r="U65" s="35">
        <f>IF(($E65      =0),0,(($Q65      /$E65      )*100))</f>
        <v>48.30222505948241</v>
      </c>
      <c r="V65" s="49">
        <f>+V61+V62</f>
        <v>68619000</v>
      </c>
      <c r="W65" s="50">
        <f>+W61+W62</f>
        <v>8424000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B927-3408-438A-8782-C33FCBB84276}">
  <sheetPr>
    <pageSetUpPr fitToPage="1"/>
  </sheetPr>
  <dimension ref="A1:W80"/>
  <sheetViews>
    <sheetView showGridLines="0" workbookViewId="0">
      <selection activeCell="A7" sqref="A7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6655882000</v>
      </c>
      <c r="C8" s="36">
        <f>+C9+C28</f>
        <v>-392610000</v>
      </c>
      <c r="D8" s="36">
        <f>+D9+D28</f>
        <v>0</v>
      </c>
      <c r="E8" s="36">
        <f>+E9+E28</f>
        <v>6263272000</v>
      </c>
      <c r="F8" s="37">
        <f>+F9+F28</f>
        <v>6268272000</v>
      </c>
      <c r="G8" s="38">
        <f>+G9+G28</f>
        <v>6263272000</v>
      </c>
      <c r="H8" s="37">
        <f>+H9+H28</f>
        <v>685068000</v>
      </c>
      <c r="I8" s="38">
        <f>+I9+I28</f>
        <v>374436529</v>
      </c>
      <c r="J8" s="37">
        <f>+J9+J28</f>
        <v>1349211000</v>
      </c>
      <c r="K8" s="38">
        <f>+K9+K28</f>
        <v>1076065988</v>
      </c>
      <c r="L8" s="37">
        <f>+L9+L28</f>
        <v>1377329000</v>
      </c>
      <c r="M8" s="38">
        <f>+M9+M28</f>
        <v>1217691088</v>
      </c>
      <c r="N8" s="37">
        <f>+N9+N28</f>
        <v>1845433000</v>
      </c>
      <c r="O8" s="38">
        <f>+O9+O28</f>
        <v>874748413</v>
      </c>
      <c r="P8" s="37">
        <f>+P9+P28</f>
        <v>5257041000</v>
      </c>
      <c r="Q8" s="38">
        <f>+Q9+Q28</f>
        <v>3542942018</v>
      </c>
      <c r="R8" s="16">
        <f>IF(($L8       =0),0,((($N8       -$L8       )/$L8       )*100))</f>
        <v>33.986360557281522</v>
      </c>
      <c r="S8" s="17">
        <f>IF(($M8       =0),0,((($O8       -$M8       )/$M8       )*100))</f>
        <v>-28.163355910181387</v>
      </c>
      <c r="T8" s="16">
        <f>IF(($E8       =0),0,(($P8       /$E8       )*100))</f>
        <v>83.934419581330658</v>
      </c>
      <c r="U8" s="18">
        <f>IF(($E8       =0),0,(($Q8       /$E8       )*100))</f>
        <v>56.56695123571194</v>
      </c>
      <c r="V8" s="37">
        <f>+V9+V28</f>
        <v>5141000</v>
      </c>
      <c r="W8" s="38">
        <f>+W9+W28</f>
        <v>354000</v>
      </c>
    </row>
    <row r="9" spans="1:23" ht="13" x14ac:dyDescent="0.3">
      <c r="A9" s="19" t="s">
        <v>35</v>
      </c>
      <c r="B9" s="39">
        <f>SUM(B10:B27)</f>
        <v>6318352000</v>
      </c>
      <c r="C9" s="39">
        <f>SUM(C10:C27)</f>
        <v>-383710000</v>
      </c>
      <c r="D9" s="39">
        <f>SUM(D10:D27)</f>
        <v>0</v>
      </c>
      <c r="E9" s="39">
        <f>SUM(E10:E27)</f>
        <v>5934642000</v>
      </c>
      <c r="F9" s="40">
        <f>SUM(F10:F27)</f>
        <v>5939642000</v>
      </c>
      <c r="G9" s="41">
        <f>SUM(G10:G27)</f>
        <v>5934642000</v>
      </c>
      <c r="H9" s="40">
        <f>SUM(H10:H27)</f>
        <v>671274000</v>
      </c>
      <c r="I9" s="41">
        <f>SUM(I10:I27)</f>
        <v>364199803</v>
      </c>
      <c r="J9" s="40">
        <f>SUM(J10:J27)</f>
        <v>1269380000</v>
      </c>
      <c r="K9" s="41">
        <f>SUM(K10:K27)</f>
        <v>1043284044</v>
      </c>
      <c r="L9" s="40">
        <f>SUM(L10:L27)</f>
        <v>1255438000</v>
      </c>
      <c r="M9" s="41">
        <f>SUM(M10:M27)</f>
        <v>1117597941</v>
      </c>
      <c r="N9" s="40">
        <f>SUM(N10:N27)</f>
        <v>1787162000</v>
      </c>
      <c r="O9" s="41">
        <f>SUM(O10:O27)</f>
        <v>879613802</v>
      </c>
      <c r="P9" s="40">
        <f>SUM(P10:P27)</f>
        <v>4983254000</v>
      </c>
      <c r="Q9" s="41">
        <f>SUM(Q10:Q27)</f>
        <v>3404695590</v>
      </c>
      <c r="R9" s="20">
        <f>IF(($L9       =0),0,((($N9       -$L9       )/$L9       )*100))</f>
        <v>42.353664617448253</v>
      </c>
      <c r="S9" s="21">
        <f>IF(($M9       =0),0,((($O9       -$M9       )/$M9       )*100))</f>
        <v>-21.294253529767374</v>
      </c>
      <c r="T9" s="20">
        <f>IF(($E9       =0),0,(($P9       /$E9       )*100))</f>
        <v>83.968906633289762</v>
      </c>
      <c r="U9" s="22">
        <f>IF(($E9       =0),0,(($Q9       /$E9       )*100))</f>
        <v>57.369856345167911</v>
      </c>
      <c r="V9" s="40">
        <f>SUM(V10:V27)</f>
        <v>4854000</v>
      </c>
      <c r="W9" s="41">
        <f>SUM(W10:W27)</f>
        <v>354000</v>
      </c>
    </row>
    <row r="10" spans="1:23" ht="13" x14ac:dyDescent="0.3">
      <c r="A10" s="23" t="s">
        <v>36</v>
      </c>
      <c r="B10" s="42">
        <v>441458000</v>
      </c>
      <c r="C10" s="42">
        <v>-1469000</v>
      </c>
      <c r="D10" s="42"/>
      <c r="E10" s="42">
        <f>$B10      +$C10      +$D10</f>
        <v>439989000</v>
      </c>
      <c r="F10" s="43">
        <v>439989000</v>
      </c>
      <c r="G10" s="44">
        <v>439989000</v>
      </c>
      <c r="H10" s="43">
        <v>48104000</v>
      </c>
      <c r="I10" s="44">
        <v>-31230430</v>
      </c>
      <c r="J10" s="43">
        <v>184183000</v>
      </c>
      <c r="K10" s="44">
        <v>126097946</v>
      </c>
      <c r="L10" s="43">
        <v>172185000</v>
      </c>
      <c r="M10" s="44">
        <v>124154709</v>
      </c>
      <c r="N10" s="43">
        <v>30622000</v>
      </c>
      <c r="O10" s="44">
        <v>105227090</v>
      </c>
      <c r="P10" s="43">
        <f>$H10      +$J10      +$L10      +$N10</f>
        <v>435094000</v>
      </c>
      <c r="Q10" s="44">
        <f>$I10      +$K10      +$M10      +$O10</f>
        <v>324249315</v>
      </c>
      <c r="R10" s="24">
        <f>IF(($L10      =0),0,((($N10      -$L10      )/$L10      )*100))</f>
        <v>-82.215640154485001</v>
      </c>
      <c r="S10" s="25">
        <f>IF(($M10      =0),0,((($O10      -$M10      )/$M10      )*100))</f>
        <v>-15.245188162778426</v>
      </c>
      <c r="T10" s="24">
        <f>IF(($E10      =0),0,(($P10      /$E10      )*100))</f>
        <v>98.887472186804672</v>
      </c>
      <c r="U10" s="26">
        <f>IF(($E10      =0),0,(($Q10      /$E10      )*100))</f>
        <v>73.69486850807634</v>
      </c>
      <c r="V10" s="43">
        <v>323000</v>
      </c>
      <c r="W10" s="44">
        <v>323000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IF(($L11      =0),0,((($N11      -$L11      )/$L11      )*100))</f>
        <v>0</v>
      </c>
      <c r="S11" s="25">
        <f>IF(($M11      =0),0,((($O11      -$M11      )/$M11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2689328000</v>
      </c>
      <c r="C12" s="42">
        <v>-408000000</v>
      </c>
      <c r="D12" s="42"/>
      <c r="E12" s="42">
        <f>$B12      +$C12      +$D12</f>
        <v>2281328000</v>
      </c>
      <c r="F12" s="43">
        <v>2281328000</v>
      </c>
      <c r="G12" s="44">
        <v>2281328000</v>
      </c>
      <c r="H12" s="43">
        <v>210454000</v>
      </c>
      <c r="I12" s="44">
        <v>92511329</v>
      </c>
      <c r="J12" s="43">
        <v>294003000</v>
      </c>
      <c r="K12" s="44">
        <v>328625696</v>
      </c>
      <c r="L12" s="43">
        <v>363839000</v>
      </c>
      <c r="M12" s="44">
        <v>268648447</v>
      </c>
      <c r="N12" s="43">
        <v>868481000</v>
      </c>
      <c r="O12" s="44">
        <v>-15696974</v>
      </c>
      <c r="P12" s="43">
        <f>$H12      +$J12      +$L12      +$N12</f>
        <v>1736777000</v>
      </c>
      <c r="Q12" s="44">
        <f>$I12      +$K12      +$M12      +$O12</f>
        <v>674088498</v>
      </c>
      <c r="R12" s="24">
        <f>IF(($L12      =0),0,((($N12      -$L12      )/$L12      )*100))</f>
        <v>138.69925983745557</v>
      </c>
      <c r="S12" s="25">
        <f>IF(($M12      =0),0,((($O12      -$M12      )/$M12      )*100))</f>
        <v>-105.842942393782</v>
      </c>
      <c r="T12" s="24">
        <f>IF(($E12      =0),0,(($P12      /$E12      )*100))</f>
        <v>76.130087387696989</v>
      </c>
      <c r="U12" s="26">
        <f>IF(($E12      =0),0,(($Q12      /$E12      )*100))</f>
        <v>29.548074542547148</v>
      </c>
      <c r="V12" s="43"/>
      <c r="W12" s="44"/>
    </row>
    <row r="13" spans="1:23" ht="13" x14ac:dyDescent="0.3">
      <c r="A13" s="23" t="s">
        <v>39</v>
      </c>
      <c r="B13" s="42">
        <v>121249000</v>
      </c>
      <c r="C13" s="42">
        <v>9095000</v>
      </c>
      <c r="D13" s="42"/>
      <c r="E13" s="42">
        <f>$B13      +$C13      +$D13</f>
        <v>130344000</v>
      </c>
      <c r="F13" s="43">
        <v>130344000</v>
      </c>
      <c r="G13" s="44">
        <v>130344000</v>
      </c>
      <c r="H13" s="43">
        <v>32195000</v>
      </c>
      <c r="I13" s="44">
        <v>4769644</v>
      </c>
      <c r="J13" s="43">
        <v>27047000</v>
      </c>
      <c r="K13" s="44">
        <v>32288765</v>
      </c>
      <c r="L13" s="43">
        <v>44755000</v>
      </c>
      <c r="M13" s="44">
        <v>37947303</v>
      </c>
      <c r="N13" s="43">
        <v>22669000</v>
      </c>
      <c r="O13" s="44">
        <v>20578751</v>
      </c>
      <c r="P13" s="43">
        <f>$H13      +$J13      +$L13      +$N13</f>
        <v>126666000</v>
      </c>
      <c r="Q13" s="44">
        <f>$I13      +$K13      +$M13      +$O13</f>
        <v>95584463</v>
      </c>
      <c r="R13" s="24">
        <f>IF(($L13      =0),0,((($N13      -$L13      )/$L13      )*100))</f>
        <v>-49.34867612557256</v>
      </c>
      <c r="S13" s="25">
        <f>IF(($M13      =0),0,((($O13      -$M13      )/$M13      )*100))</f>
        <v>-45.770188200199627</v>
      </c>
      <c r="T13" s="24">
        <f>IF(($E13      =0),0,(($P13      /$E13      )*100))</f>
        <v>97.178236052292405</v>
      </c>
      <c r="U13" s="26">
        <f>IF(($E13      =0),0,(($Q13      /$E13      )*100))</f>
        <v>73.332461026207568</v>
      </c>
      <c r="V13" s="43"/>
      <c r="W13" s="44"/>
    </row>
    <row r="14" spans="1:23" ht="13" x14ac:dyDescent="0.3">
      <c r="A14" s="23" t="s">
        <v>40</v>
      </c>
      <c r="B14" s="42">
        <v>554563000</v>
      </c>
      <c r="C14" s="42">
        <v>3667000</v>
      </c>
      <c r="D14" s="42"/>
      <c r="E14" s="42">
        <f>$B14      +$C14      +$D14</f>
        <v>558230000</v>
      </c>
      <c r="F14" s="43">
        <v>563230000</v>
      </c>
      <c r="G14" s="44">
        <v>558230000</v>
      </c>
      <c r="H14" s="43">
        <v>136543000</v>
      </c>
      <c r="I14" s="44">
        <v>70650462</v>
      </c>
      <c r="J14" s="43">
        <v>81338000</v>
      </c>
      <c r="K14" s="44">
        <v>78349826</v>
      </c>
      <c r="L14" s="43">
        <v>141908000</v>
      </c>
      <c r="M14" s="44">
        <v>156609900</v>
      </c>
      <c r="N14" s="43">
        <v>182635000</v>
      </c>
      <c r="O14" s="44">
        <v>29420282</v>
      </c>
      <c r="P14" s="43">
        <f>$H14      +$J14      +$L14      +$N14</f>
        <v>542424000</v>
      </c>
      <c r="Q14" s="44">
        <f>$I14      +$K14      +$M14      +$O14</f>
        <v>335030470</v>
      </c>
      <c r="R14" s="24">
        <f>IF(($L14      =0),0,((($N14      -$L14      )/$L14      )*100))</f>
        <v>28.699580009583674</v>
      </c>
      <c r="S14" s="25">
        <f>IF(($M14      =0),0,((($O14      -$M14      )/$M14      )*100))</f>
        <v>-81.214289773507303</v>
      </c>
      <c r="T14" s="24">
        <f>IF(($E14      =0),0,(($P14      /$E14      )*100))</f>
        <v>97.168550597424002</v>
      </c>
      <c r="U14" s="26">
        <f>IF(($E14      =0),0,(($Q14      /$E14      )*100))</f>
        <v>60.016564856779468</v>
      </c>
      <c r="V14" s="43">
        <v>31000</v>
      </c>
      <c r="W14" s="44">
        <v>31000</v>
      </c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IF(($L15      =0),0,((($N15      -$L15      )/$L15      )*100))</f>
        <v>0</v>
      </c>
      <c r="S15" s="25">
        <f>IF(($M15      =0),0,((($O15      -$M15      )/$M15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5644000</v>
      </c>
      <c r="C16" s="42">
        <v>619000</v>
      </c>
      <c r="D16" s="42"/>
      <c r="E16" s="42">
        <f>$B16      +$C16      +$D16</f>
        <v>6263000</v>
      </c>
      <c r="F16" s="43">
        <v>6263000</v>
      </c>
      <c r="G16" s="44">
        <v>6263000</v>
      </c>
      <c r="H16" s="43">
        <v>775000</v>
      </c>
      <c r="I16" s="44">
        <v>681793</v>
      </c>
      <c r="J16" s="43">
        <v>2062000</v>
      </c>
      <c r="K16" s="44">
        <v>965044</v>
      </c>
      <c r="L16" s="43">
        <v>1125000</v>
      </c>
      <c r="M16" s="44">
        <v>653379</v>
      </c>
      <c r="N16" s="43">
        <v>1992000</v>
      </c>
      <c r="O16" s="44">
        <v>2440015</v>
      </c>
      <c r="P16" s="43">
        <f>$H16      +$J16      +$L16      +$N16</f>
        <v>5954000</v>
      </c>
      <c r="Q16" s="44">
        <f>$I16      +$K16      +$M16      +$O16</f>
        <v>4740231</v>
      </c>
      <c r="R16" s="24">
        <f>IF(($L16      =0),0,((($N16      -$L16      )/$L16      )*100))</f>
        <v>77.066666666666677</v>
      </c>
      <c r="S16" s="25">
        <f>IF(($M16      =0),0,((($O16      -$M16      )/$M16      )*100))</f>
        <v>273.44558058951998</v>
      </c>
      <c r="T16" s="24">
        <f>IF(($E16      =0),0,(($P16      /$E16      )*100))</f>
        <v>95.06626217467668</v>
      </c>
      <c r="U16" s="26">
        <f>IF(($E16      =0),0,(($Q16      /$E16      )*100))</f>
        <v>75.686268561392296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IF(($L17      =0),0,((($N17      -$L17      )/$L17      )*100))</f>
        <v>0</v>
      </c>
      <c r="S17" s="25">
        <f>IF(($M17      =0),0,((($O17      -$M17      )/$M17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IF(($L18      =0),0,((($N18      -$L18      )/$L18      )*100))</f>
        <v>0</v>
      </c>
      <c r="S18" s="25">
        <f>IF(($M18      =0),0,((($O18      -$M18      )/$M18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IF(($L19      =0),0,((($N19      -$L19      )/$L19      )*100))</f>
        <v>0</v>
      </c>
      <c r="S19" s="25">
        <f>IF(($M19      =0),0,((($O19      -$M19      )/$M19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IF(($L20      =0),0,((($N20      -$L20      )/$L20      )*100))</f>
        <v>0</v>
      </c>
      <c r="S20" s="25">
        <f>IF(($M20      =0),0,((($O20      -$M20      )/$M20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IF(($L21      =0),0,((($N21      -$L21      )/$L21      )*100))</f>
        <v>0</v>
      </c>
      <c r="S21" s="25">
        <f>IF(($M21      =0),0,((($O21      -$M21      )/$M21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>$B22      +$C22      +$D22</f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>$H22      +$J22      +$L22      +$N22</f>
        <v>0</v>
      </c>
      <c r="Q22" s="44">
        <f>$I22      +$K22      +$M22      +$O22</f>
        <v>0</v>
      </c>
      <c r="R22" s="24">
        <f>IF(($L22      =0),0,((($N22      -$L22      )/$L22      )*100))</f>
        <v>0</v>
      </c>
      <c r="S22" s="25">
        <f>IF(($M22      =0),0,((($O22      -$M22      )/$M22      )*100))</f>
        <v>0</v>
      </c>
      <c r="T22" s="24">
        <f>IF(($E22      =0),0,(($P22      /$E22      )*100))</f>
        <v>0</v>
      </c>
      <c r="U22" s="26">
        <f>IF(($E22      =0),0,(($Q22      /$E22      )*100))</f>
        <v>0</v>
      </c>
      <c r="V22" s="43"/>
      <c r="W22" s="44"/>
    </row>
    <row r="23" spans="1:23" ht="13" x14ac:dyDescent="0.3">
      <c r="A23" s="23" t="s">
        <v>49</v>
      </c>
      <c r="B23" s="42">
        <v>185295000</v>
      </c>
      <c r="C23" s="42">
        <v>-2000000</v>
      </c>
      <c r="D23" s="42"/>
      <c r="E23" s="42">
        <f>$B23      +$C23      +$D23</f>
        <v>183295000</v>
      </c>
      <c r="F23" s="43">
        <v>183295000</v>
      </c>
      <c r="G23" s="44">
        <v>183295000</v>
      </c>
      <c r="H23" s="43">
        <v>42562000</v>
      </c>
      <c r="I23" s="44">
        <v>22274030</v>
      </c>
      <c r="J23" s="43">
        <v>51069000</v>
      </c>
      <c r="K23" s="44">
        <v>59662169</v>
      </c>
      <c r="L23" s="43">
        <v>14457000</v>
      </c>
      <c r="M23" s="44">
        <v>30278310</v>
      </c>
      <c r="N23" s="43">
        <v>57438000</v>
      </c>
      <c r="O23" s="44">
        <v>40194737</v>
      </c>
      <c r="P23" s="43">
        <f>$H23      +$J23      +$L23      +$N23</f>
        <v>165526000</v>
      </c>
      <c r="Q23" s="44">
        <f>$I23      +$K23      +$M23      +$O23</f>
        <v>152409246</v>
      </c>
      <c r="R23" s="24">
        <f>IF(($L23      =0),0,((($N23      -$L23      )/$L23      )*100))</f>
        <v>297.30234488483086</v>
      </c>
      <c r="S23" s="25">
        <f>IF(($M23      =0),0,((($O23      -$M23      )/$M23      )*100))</f>
        <v>32.750926323166652</v>
      </c>
      <c r="T23" s="24">
        <f>IF(($E23      =0),0,(($P23      /$E23      )*100))</f>
        <v>90.305791210889552</v>
      </c>
      <c r="U23" s="26">
        <f>IF(($E23      =0),0,(($Q23      /$E23      )*100))</f>
        <v>83.149701846749778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IF(($L24      =0),0,((($N24      -$L24      )/$L24      )*100))</f>
        <v>0</v>
      </c>
      <c r="S24" s="25">
        <f>IF(($M24      =0),0,((($O24      -$M24      )/$M24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152461000</v>
      </c>
      <c r="C25" s="42">
        <v>-20000000</v>
      </c>
      <c r="D25" s="42"/>
      <c r="E25" s="42">
        <f>$B25      +$C25      +$D25</f>
        <v>132461000</v>
      </c>
      <c r="F25" s="43">
        <v>132461000</v>
      </c>
      <c r="G25" s="44">
        <v>132461000</v>
      </c>
      <c r="H25" s="43">
        <v>10253000</v>
      </c>
      <c r="I25" s="44">
        <v>31014456</v>
      </c>
      <c r="J25" s="43">
        <v>30216000</v>
      </c>
      <c r="K25" s="44">
        <v>44079526</v>
      </c>
      <c r="L25" s="43">
        <v>15919000</v>
      </c>
      <c r="M25" s="44">
        <v>-33872671</v>
      </c>
      <c r="N25" s="43">
        <v>53534000</v>
      </c>
      <c r="O25" s="44">
        <v>91239690</v>
      </c>
      <c r="P25" s="43">
        <f>$H25      +$J25      +$L25      +$N25</f>
        <v>109922000</v>
      </c>
      <c r="Q25" s="44">
        <f>$I25      +$K25      +$M25      +$O25</f>
        <v>132461001</v>
      </c>
      <c r="R25" s="24">
        <f>IF(($L25      =0),0,((($N25      -$L25      )/$L25      )*100))</f>
        <v>236.28996796281174</v>
      </c>
      <c r="S25" s="25">
        <f>IF(($M25      =0),0,((($O25      -$M25      )/$M25      )*100))</f>
        <v>-369.36077760150653</v>
      </c>
      <c r="T25" s="24">
        <f>IF(($E25      =0),0,(($P25      /$E25      )*100))</f>
        <v>82.984425604517554</v>
      </c>
      <c r="U25" s="26">
        <f>IF(($E25      =0),0,(($Q25      /$E25      )*100))</f>
        <v>100.00000075493919</v>
      </c>
      <c r="V25" s="43"/>
      <c r="W25" s="44"/>
    </row>
    <row r="26" spans="1:23" ht="13" x14ac:dyDescent="0.3">
      <c r="A26" s="23" t="s">
        <v>52</v>
      </c>
      <c r="B26" s="42">
        <v>2168354000</v>
      </c>
      <c r="C26" s="42">
        <v>34378000</v>
      </c>
      <c r="D26" s="42"/>
      <c r="E26" s="42">
        <f>$B26      +$C26      +$D26</f>
        <v>2202732000</v>
      </c>
      <c r="F26" s="43">
        <v>2202732000</v>
      </c>
      <c r="G26" s="44">
        <v>2202732000</v>
      </c>
      <c r="H26" s="43">
        <v>190388000</v>
      </c>
      <c r="I26" s="44">
        <v>173528519</v>
      </c>
      <c r="J26" s="43">
        <v>599462000</v>
      </c>
      <c r="K26" s="44">
        <v>373215072</v>
      </c>
      <c r="L26" s="43">
        <v>501250000</v>
      </c>
      <c r="M26" s="44">
        <v>533178564</v>
      </c>
      <c r="N26" s="43">
        <v>569791000</v>
      </c>
      <c r="O26" s="44">
        <v>606210211</v>
      </c>
      <c r="P26" s="43">
        <f>$H26      +$J26      +$L26      +$N26</f>
        <v>1860891000</v>
      </c>
      <c r="Q26" s="44">
        <f>$I26      +$K26      +$M26      +$O26</f>
        <v>1686132366</v>
      </c>
      <c r="R26" s="24">
        <f>IF(($L26      =0),0,((($N26      -$L26      )/$L26      )*100))</f>
        <v>13.674014962593517</v>
      </c>
      <c r="S26" s="25">
        <f>IF(($M26      =0),0,((($O26      -$M26      )/$M26      )*100))</f>
        <v>13.697408697773527</v>
      </c>
      <c r="T26" s="24">
        <f>IF(($E26      =0),0,(($P26      /$E26      )*100))</f>
        <v>84.481044448439476</v>
      </c>
      <c r="U26" s="26">
        <f>IF(($E26      =0),0,(($Q26      /$E26      )*100))</f>
        <v>76.547322415981611</v>
      </c>
      <c r="V26" s="43">
        <v>4500000</v>
      </c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IF(($L27      =0),0,((($N27      -$L27      )/$L27      )*100))</f>
        <v>0</v>
      </c>
      <c r="S27" s="25">
        <f>IF(($M27      =0),0,((($O27      -$M27      )/$M27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337530000</v>
      </c>
      <c r="C28" s="39">
        <f>SUM(C29:C42)</f>
        <v>-8900000</v>
      </c>
      <c r="D28" s="39">
        <f>SUM(D29:D42)</f>
        <v>0</v>
      </c>
      <c r="E28" s="39">
        <f>SUM(E29:E42)</f>
        <v>328630000</v>
      </c>
      <c r="F28" s="40">
        <f>SUM(F29:F42)</f>
        <v>328630000</v>
      </c>
      <c r="G28" s="41">
        <f>SUM(G29:G42)</f>
        <v>328630000</v>
      </c>
      <c r="H28" s="40">
        <f>SUM(H29:H42)</f>
        <v>13794000</v>
      </c>
      <c r="I28" s="41">
        <f>SUM(I29:I42)</f>
        <v>10236726</v>
      </c>
      <c r="J28" s="40">
        <f>SUM(J29:J42)</f>
        <v>79831000</v>
      </c>
      <c r="K28" s="41">
        <f>SUM(K29:K42)</f>
        <v>32781944</v>
      </c>
      <c r="L28" s="40">
        <f>SUM(L29:L42)</f>
        <v>121891000</v>
      </c>
      <c r="M28" s="41">
        <f>SUM(M29:M42)</f>
        <v>100093147</v>
      </c>
      <c r="N28" s="40">
        <f>SUM(N29:N42)</f>
        <v>58271000</v>
      </c>
      <c r="O28" s="41">
        <f>SUM(O29:O42)</f>
        <v>-4865389</v>
      </c>
      <c r="P28" s="40">
        <f>SUM(P29:P42)</f>
        <v>273787000</v>
      </c>
      <c r="Q28" s="41">
        <f>SUM(Q29:Q42)</f>
        <v>138246428</v>
      </c>
      <c r="R28" s="20">
        <f>IF(($L28      =0),0,((($N28      -$L28      )/$L28      )*100))</f>
        <v>-52.194173482865835</v>
      </c>
      <c r="S28" s="21">
        <f>IF(($M28      =0),0,((($O28      -$M28      )/$M28      )*100))</f>
        <v>-104.86086125356815</v>
      </c>
      <c r="T28" s="20">
        <f>IF(($E28      =0),0,(($P28      /$E28      )*100))</f>
        <v>83.311627057785358</v>
      </c>
      <c r="U28" s="22">
        <f>IF(($E28      =0),0,(($Q28      /$E28      )*100))</f>
        <v>42.067500836807355</v>
      </c>
      <c r="V28" s="40">
        <f>SUM(V29:V42)</f>
        <v>287000</v>
      </c>
      <c r="W28" s="41">
        <f>SUM(W29:W42)</f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IF(($L29      =0),0,((($N29      -$L29      )/$L29      )*100))</f>
        <v>0</v>
      </c>
      <c r="S29" s="25">
        <f>IF(($M29      =0),0,((($O29      -$M29      )/$M29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>
        <v>235840000</v>
      </c>
      <c r="C30" s="42">
        <v>-10000000</v>
      </c>
      <c r="D30" s="42"/>
      <c r="E30" s="42">
        <f>$B30      +$C30      +$D30</f>
        <v>225840000</v>
      </c>
      <c r="F30" s="43">
        <v>225840000</v>
      </c>
      <c r="G30" s="44">
        <v>225840000</v>
      </c>
      <c r="H30" s="43">
        <v>938000</v>
      </c>
      <c r="I30" s="44">
        <v>156282</v>
      </c>
      <c r="J30" s="43">
        <v>50150000</v>
      </c>
      <c r="K30" s="44">
        <v>17197752</v>
      </c>
      <c r="L30" s="43">
        <v>96715000</v>
      </c>
      <c r="M30" s="44">
        <v>84022882</v>
      </c>
      <c r="N30" s="43">
        <v>46523000</v>
      </c>
      <c r="O30" s="44">
        <v>-25930133</v>
      </c>
      <c r="P30" s="43">
        <f>$H30      +$J30      +$L30      +$N30</f>
        <v>194326000</v>
      </c>
      <c r="Q30" s="44">
        <f>$I30      +$K30      +$M30      +$O30</f>
        <v>75446783</v>
      </c>
      <c r="R30" s="24">
        <f>IF(($L30      =0),0,((($N30      -$L30      )/$L30      )*100))</f>
        <v>-51.896810215581866</v>
      </c>
      <c r="S30" s="25">
        <f>IF(($M30      =0),0,((($O30      -$M30      )/$M30      )*100))</f>
        <v>-130.86079932368898</v>
      </c>
      <c r="T30" s="24">
        <f>IF(($E30      =0),0,(($P30      /$E30      )*100))</f>
        <v>86.045873184555433</v>
      </c>
      <c r="U30" s="26">
        <f>IF(($E30      =0),0,(($Q30      /$E30      )*100))</f>
        <v>33.407183404179953</v>
      </c>
      <c r="V30" s="43">
        <v>287000</v>
      </c>
      <c r="W30" s="44"/>
    </row>
    <row r="31" spans="1:23" ht="13" x14ac:dyDescent="0.3">
      <c r="A31" s="23" t="s">
        <v>57</v>
      </c>
      <c r="B31" s="42">
        <v>19200000</v>
      </c>
      <c r="C31" s="42"/>
      <c r="D31" s="42"/>
      <c r="E31" s="42">
        <f>$B31      +$C31      +$D31</f>
        <v>19200000</v>
      </c>
      <c r="F31" s="43">
        <v>19200000</v>
      </c>
      <c r="G31" s="44">
        <v>19200000</v>
      </c>
      <c r="H31" s="43">
        <v>3475000</v>
      </c>
      <c r="I31" s="44">
        <v>1697279</v>
      </c>
      <c r="J31" s="43">
        <v>2842000</v>
      </c>
      <c r="K31" s="44">
        <v>3737337</v>
      </c>
      <c r="L31" s="43">
        <v>3505000</v>
      </c>
      <c r="M31" s="44">
        <v>3137742</v>
      </c>
      <c r="N31" s="43"/>
      <c r="O31" s="44">
        <v>2027817</v>
      </c>
      <c r="P31" s="43">
        <f>$H31      +$J31      +$L31      +$N31</f>
        <v>9822000</v>
      </c>
      <c r="Q31" s="44">
        <f>$I31      +$K31      +$M31      +$O31</f>
        <v>10600175</v>
      </c>
      <c r="R31" s="24">
        <f>IF(($L31      =0),0,((($N31      -$L31      )/$L31      )*100))</f>
        <v>-100</v>
      </c>
      <c r="S31" s="25">
        <f>IF(($M31      =0),0,((($O31      -$M31      )/$M31      )*100))</f>
        <v>-35.37336721757238</v>
      </c>
      <c r="T31" s="24">
        <f>IF(($E31      =0),0,(($P31      /$E31      )*100))</f>
        <v>51.15625</v>
      </c>
      <c r="U31" s="26">
        <f>IF(($E31      =0),0,(($Q31      /$E31      )*100))</f>
        <v>55.20924479166667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IF(($L32      =0),0,((($N32      -$L32      )/$L32      )*100))</f>
        <v>0</v>
      </c>
      <c r="S32" s="25">
        <f>IF(($M32      =0),0,((($O32      -$M32      )/$M32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47990000</v>
      </c>
      <c r="C33" s="42">
        <v>600000</v>
      </c>
      <c r="D33" s="42"/>
      <c r="E33" s="42">
        <f>$B33      +$C33      +$D33</f>
        <v>48590000</v>
      </c>
      <c r="F33" s="43">
        <v>48590000</v>
      </c>
      <c r="G33" s="44">
        <v>48590000</v>
      </c>
      <c r="H33" s="43">
        <v>7297000</v>
      </c>
      <c r="I33" s="44">
        <v>6359582</v>
      </c>
      <c r="J33" s="43">
        <v>18729000</v>
      </c>
      <c r="K33" s="44">
        <v>7661143</v>
      </c>
      <c r="L33" s="43">
        <v>12716000</v>
      </c>
      <c r="M33" s="44">
        <v>7325661</v>
      </c>
      <c r="N33" s="43">
        <v>5527000</v>
      </c>
      <c r="O33" s="44">
        <v>8449083</v>
      </c>
      <c r="P33" s="43">
        <f>$H33      +$J33      +$L33      +$N33</f>
        <v>44269000</v>
      </c>
      <c r="Q33" s="44">
        <f>$I33      +$K33      +$M33      +$O33</f>
        <v>29795469</v>
      </c>
      <c r="R33" s="24">
        <f>IF(($L33      =0),0,((($N33      -$L33      )/$L33      )*100))</f>
        <v>-56.535073922617173</v>
      </c>
      <c r="S33" s="25">
        <f>IF(($M33      =0),0,((($O33      -$M33      )/$M33      )*100))</f>
        <v>15.335435259698748</v>
      </c>
      <c r="T33" s="24">
        <f>IF(($E33      =0),0,(($P33      /$E33      )*100))</f>
        <v>91.107223708582012</v>
      </c>
      <c r="U33" s="26">
        <f>IF(($E33      =0),0,(($Q33      /$E33      )*100))</f>
        <v>61.320166700967285</v>
      </c>
      <c r="V33" s="43"/>
      <c r="W33" s="44"/>
    </row>
    <row r="34" spans="1:23" ht="13" x14ac:dyDescent="0.3">
      <c r="A34" s="23" t="s">
        <v>60</v>
      </c>
      <c r="B34" s="42">
        <v>6000000</v>
      </c>
      <c r="C34" s="42">
        <v>500000</v>
      </c>
      <c r="D34" s="42"/>
      <c r="E34" s="42">
        <f>$B34      +$C34      +$D34</f>
        <v>6500000</v>
      </c>
      <c r="F34" s="43">
        <v>6500000</v>
      </c>
      <c r="G34" s="44">
        <v>6500000</v>
      </c>
      <c r="H34" s="43">
        <v>2022000</v>
      </c>
      <c r="I34" s="44">
        <v>2023583</v>
      </c>
      <c r="J34" s="43">
        <v>978000</v>
      </c>
      <c r="K34" s="44">
        <v>1022931</v>
      </c>
      <c r="L34" s="43">
        <v>1533000</v>
      </c>
      <c r="M34" s="44">
        <v>1534427</v>
      </c>
      <c r="N34" s="43">
        <v>1559000</v>
      </c>
      <c r="O34" s="44">
        <v>1560060</v>
      </c>
      <c r="P34" s="43">
        <f>$H34      +$J34      +$L34      +$N34</f>
        <v>6092000</v>
      </c>
      <c r="Q34" s="44">
        <f>$I34      +$K34      +$M34      +$O34</f>
        <v>6141001</v>
      </c>
      <c r="R34" s="24">
        <f>IF(($L34      =0),0,((($N34      -$L34      )/$L34      )*100))</f>
        <v>1.6960208741030658</v>
      </c>
      <c r="S34" s="25">
        <f>IF(($M34      =0),0,((($O34      -$M34      )/$M34      )*100))</f>
        <v>1.6705258705692745</v>
      </c>
      <c r="T34" s="24">
        <f>IF(($E34      =0),0,(($P34      /$E34      )*100))</f>
        <v>93.723076923076917</v>
      </c>
      <c r="U34" s="26">
        <f>IF(($E34      =0),0,(($Q34      /$E34      )*100))</f>
        <v>94.476938461538467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IF(($L35      =0),0,((($N35      -$L35      )/$L35      )*100))</f>
        <v>0</v>
      </c>
      <c r="S35" s="25">
        <f>IF(($M35      =0),0,((($O35      -$M35      )/$M35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28500000</v>
      </c>
      <c r="C36" s="42"/>
      <c r="D36" s="42"/>
      <c r="E36" s="42">
        <f>$B36      +$C36      +$D36</f>
        <v>28500000</v>
      </c>
      <c r="F36" s="43">
        <v>28500000</v>
      </c>
      <c r="G36" s="44">
        <v>28500000</v>
      </c>
      <c r="H36" s="43">
        <v>62000</v>
      </c>
      <c r="I36" s="44"/>
      <c r="J36" s="43">
        <v>7132000</v>
      </c>
      <c r="K36" s="44">
        <v>3162781</v>
      </c>
      <c r="L36" s="43">
        <v>7422000</v>
      </c>
      <c r="M36" s="44">
        <v>4072435</v>
      </c>
      <c r="N36" s="43">
        <v>4662000</v>
      </c>
      <c r="O36" s="44">
        <v>9027784</v>
      </c>
      <c r="P36" s="43">
        <f>$H36      +$J36      +$L36      +$N36</f>
        <v>19278000</v>
      </c>
      <c r="Q36" s="44">
        <f>$I36      +$K36      +$M36      +$O36</f>
        <v>16263000</v>
      </c>
      <c r="R36" s="24">
        <f>IF(($L36      =0),0,((($N36      -$L36      )/$L36      )*100))</f>
        <v>-37.186742118027489</v>
      </c>
      <c r="S36" s="25">
        <f>IF(($M36      =0),0,((($O36      -$M36      )/$M36      )*100))</f>
        <v>121.68024781242673</v>
      </c>
      <c r="T36" s="24">
        <f>IF(($E36      =0),0,(($P36      /$E36      )*100))</f>
        <v>67.642105263157887</v>
      </c>
      <c r="U36" s="26">
        <f>IF(($E36      =0),0,(($Q36      /$E36      )*100))</f>
        <v>57.06315789473684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IF(($L37      =0),0,((($N37      -$L37      )/$L37      )*100))</f>
        <v>0</v>
      </c>
      <c r="S37" s="25">
        <f>IF(($M37      =0),0,((($O37      -$M37      )/$M37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IF(($L38      =0),0,((($N38      -$L38      )/$L38      )*100))</f>
        <v>0</v>
      </c>
      <c r="S38" s="25">
        <f>IF(($M38      =0),0,((($O38      -$M38      )/$M38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IF(($L39      =0),0,((($N39      -$L39      )/$L39      )*100))</f>
        <v>0</v>
      </c>
      <c r="S39" s="25">
        <f>IF(($M39      =0),0,((($O39      -$M39      )/$M39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IF(($L40      =0),0,((($N40      -$L40      )/$L40      )*100))</f>
        <v>0</v>
      </c>
      <c r="S40" s="25">
        <f>IF(($M40      =0),0,((($O40      -$M40      )/$M40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IF(($L41      =0),0,((($N41      -$L41      )/$L41      )*100))</f>
        <v>0</v>
      </c>
      <c r="S41" s="25">
        <f>IF(($M41      =0),0,((($O41      -$M41      )/$M41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IF(($L42      =0),0,((($N42      -$L42      )/$L42      )*100))</f>
        <v>0</v>
      </c>
      <c r="S42" s="25">
        <f>IF(($M42      =0),0,((($O42      -$M42      )/$M42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901295000</v>
      </c>
      <c r="C43" s="45">
        <f>+C44+C56</f>
        <v>-14865000</v>
      </c>
      <c r="D43" s="45">
        <f>+D44+D56</f>
        <v>0</v>
      </c>
      <c r="E43" s="45">
        <f>+E44+E56</f>
        <v>886430000</v>
      </c>
      <c r="F43" s="46">
        <f>+F44+F56</f>
        <v>886230000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-3253000</v>
      </c>
      <c r="O43" s="47">
        <f>+O44+O56</f>
        <v>0</v>
      </c>
      <c r="P43" s="46">
        <f>+P44+P56</f>
        <v>-3253000</v>
      </c>
      <c r="Q43" s="47">
        <f>+Q44+Q56</f>
        <v>0</v>
      </c>
      <c r="R43" s="29">
        <f>IF(($L43      =0),0,((($N43      -$L43      )/$L43      )*100))</f>
        <v>0</v>
      </c>
      <c r="S43" s="30">
        <f>IF(($M43      =0),0,((($O43      -$M43      )/$M43      )*100))</f>
        <v>0</v>
      </c>
      <c r="T43" s="29">
        <f>IF(($E43      =0),0,(($P43      /$E43      )*100))</f>
        <v>-0.36697765192965037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892352000</v>
      </c>
      <c r="C44" s="39">
        <f>SUM(C45:C55)</f>
        <v>-14865000</v>
      </c>
      <c r="D44" s="39">
        <f>SUM(D45:D55)</f>
        <v>0</v>
      </c>
      <c r="E44" s="39">
        <f>SUM(E45:E55)</f>
        <v>877487000</v>
      </c>
      <c r="F44" s="40">
        <f>SUM(F45:F55)</f>
        <v>877287000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-3253000</v>
      </c>
      <c r="O44" s="41">
        <f>SUM(O45:O55)</f>
        <v>0</v>
      </c>
      <c r="P44" s="40">
        <f>SUM(P45:P55)</f>
        <v>-3253000</v>
      </c>
      <c r="Q44" s="41">
        <f>SUM(Q45:Q55)</f>
        <v>0</v>
      </c>
      <c r="R44" s="20">
        <f>IF(($L44      =0),0,((($N44      -$L44      )/$L44      )*100))</f>
        <v>0</v>
      </c>
      <c r="S44" s="21">
        <f>IF(($M44      =0),0,((($O44      -$M44      )/$M44      )*100))</f>
        <v>0</v>
      </c>
      <c r="T44" s="20">
        <f>IF(($E44      =0),0,(($P44      /$E44      )*100))</f>
        <v>-0.37071774282695924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710863000</v>
      </c>
      <c r="C45" s="42"/>
      <c r="D45" s="42"/>
      <c r="E45" s="42">
        <f>$B45      +$C45      +$D45</f>
        <v>710863000</v>
      </c>
      <c r="F45" s="43">
        <v>710863000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IF(($L45      =0),0,((($N45      -$L45      )/$L45      )*100))</f>
        <v>0</v>
      </c>
      <c r="S45" s="25">
        <f>IF(($M45      =0),0,((($O45      -$M45      )/$M45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79565000</v>
      </c>
      <c r="C46" s="42"/>
      <c r="D46" s="42"/>
      <c r="E46" s="42">
        <f>$B46      +$C46      +$D46</f>
        <v>79565000</v>
      </c>
      <c r="F46" s="43">
        <v>79565000</v>
      </c>
      <c r="G46" s="44"/>
      <c r="H46" s="43"/>
      <c r="I46" s="44"/>
      <c r="J46" s="43"/>
      <c r="K46" s="44"/>
      <c r="L46" s="43"/>
      <c r="M46" s="44"/>
      <c r="N46" s="43">
        <v>-3253000</v>
      </c>
      <c r="O46" s="44"/>
      <c r="P46" s="43">
        <f>$H46      +$J46      +$L46      +$N46</f>
        <v>-3253000</v>
      </c>
      <c r="Q46" s="44">
        <f>$I46      +$K46      +$M46      +$O46</f>
        <v>0</v>
      </c>
      <c r="R46" s="24">
        <f>IF(($L46      =0),0,((($N46      -$L46      )/$L46      )*100))</f>
        <v>0</v>
      </c>
      <c r="S46" s="25">
        <f>IF(($M46      =0),0,((($O46      -$M46      )/$M46      )*100))</f>
        <v>0</v>
      </c>
      <c r="T46" s="24">
        <f>IF(($E46      =0),0,(($P46      /$E46      )*100))</f>
        <v>-4.088481116068623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35190000</v>
      </c>
      <c r="C47" s="42">
        <v>-14865000</v>
      </c>
      <c r="D47" s="42"/>
      <c r="E47" s="42">
        <f>$B47      +$C47      +$D47</f>
        <v>20325000</v>
      </c>
      <c r="F47" s="43">
        <v>20125000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IF(($L47      =0),0,((($N47      -$L47      )/$L47      )*100))</f>
        <v>0</v>
      </c>
      <c r="S47" s="25">
        <f>IF(($M47      =0),0,((($O47      -$M47      )/$M47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IF(($L48      =0),0,((($N48      -$L48      )/$L48      )*100))</f>
        <v>0</v>
      </c>
      <c r="S48" s="25">
        <f>IF(($M48      =0),0,((($O48      -$M48      )/$M48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IF(($L49      =0),0,((($N49      -$L49      )/$L49      )*100))</f>
        <v>0</v>
      </c>
      <c r="S49" s="25">
        <f>IF(($M49      =0),0,((($O49      -$M49      )/$M49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IF(($L50      =0),0,((($N50      -$L50      )/$L50      )*100))</f>
        <v>0</v>
      </c>
      <c r="S50" s="25">
        <f>IF(($M50      =0),0,((($O50      -$M50      )/$M50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IF(($L51      =0),0,((($N51      -$L51      )/$L51      )*100))</f>
        <v>0</v>
      </c>
      <c r="S51" s="25">
        <f>IF(($M51      =0),0,((($O51      -$M51      )/$M51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IF(($L52      =0),0,((($N52      -$L52      )/$L52      )*100))</f>
        <v>0</v>
      </c>
      <c r="S52" s="25">
        <f>IF(($M52      =0),0,((($O52      -$M52      )/$M52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28425000</v>
      </c>
      <c r="C53" s="42"/>
      <c r="D53" s="42"/>
      <c r="E53" s="42">
        <f>$B53      +$C53      +$D53</f>
        <v>28425000</v>
      </c>
      <c r="F53" s="43">
        <v>28425000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IF(($L53      =0),0,((($N53      -$L53      )/$L53      )*100))</f>
        <v>0</v>
      </c>
      <c r="S53" s="25">
        <f>IF(($M53      =0),0,((($O53      -$M53      )/$M53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>
        <v>38309000</v>
      </c>
      <c r="C54" s="42"/>
      <c r="D54" s="42"/>
      <c r="E54" s="42">
        <f>$B54      +$C54      +$D54</f>
        <v>38309000</v>
      </c>
      <c r="F54" s="43">
        <v>38309000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IF(($L54      =0),0,((($N54      -$L54      )/$L54      )*100))</f>
        <v>0</v>
      </c>
      <c r="S54" s="25">
        <f>IF(($M54      =0),0,((($O54      -$M54      )/$M54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>$B55      +$C55      +$D55</f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IF(($L55      =0),0,((($N55      -$L55      )/$L55      )*100))</f>
        <v>0</v>
      </c>
      <c r="S55" s="25">
        <f>IF(($M55      =0),0,((($O55      -$M55      )/$M55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8943000</v>
      </c>
      <c r="C56" s="39">
        <f>SUM(C57:C60)</f>
        <v>0</v>
      </c>
      <c r="D56" s="39">
        <f>SUM(D57:D60)</f>
        <v>0</v>
      </c>
      <c r="E56" s="39">
        <f>SUM(E57:E60)</f>
        <v>8943000</v>
      </c>
      <c r="F56" s="40">
        <f>SUM(F57:F60)</f>
        <v>8943000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IF(($L56      =0),0,((($N56      -$L56      )/$L56      )*100))</f>
        <v>0</v>
      </c>
      <c r="S56" s="21">
        <f>IF(($M56      =0),0,((($O56      -$M56      )/$M56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IF(($L57      =0),0,((($N57      -$L57      )/$L57      )*100))</f>
        <v>0</v>
      </c>
      <c r="S57" s="25">
        <f>IF(($M57      =0),0,((($O57      -$M57      )/$M57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IF(($L58      =0),0,((($N58      -$L58      )/$L58      )*100))</f>
        <v>0</v>
      </c>
      <c r="S58" s="25">
        <f>IF(($M58      =0),0,((($O58      -$M58      )/$M58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>
        <v>8943000</v>
      </c>
      <c r="C59" s="42"/>
      <c r="D59" s="42"/>
      <c r="E59" s="42">
        <f>$B59      +$C59      +$D59</f>
        <v>8943000</v>
      </c>
      <c r="F59" s="43">
        <v>8943000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IF(($L59      =0),0,((($N59      -$L59      )/$L59      )*100))</f>
        <v>0</v>
      </c>
      <c r="S59" s="25">
        <f>IF(($M59      =0),0,((($O59      -$M59      )/$M59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IF(($L60      =0),0,((($N60      -$L60      )/$L60      )*100))</f>
        <v>0</v>
      </c>
      <c r="S60" s="25">
        <f>IF(($M60      =0),0,((($O60      -$M60      )/$M60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7557177000</v>
      </c>
      <c r="C61" s="39">
        <f>+C8+C43</f>
        <v>-407475000</v>
      </c>
      <c r="D61" s="39">
        <f>+D8+D43</f>
        <v>0</v>
      </c>
      <c r="E61" s="39">
        <f>+E8+E43</f>
        <v>7149702000</v>
      </c>
      <c r="F61" s="40">
        <f>+F8+F43</f>
        <v>7154502000</v>
      </c>
      <c r="G61" s="41">
        <f>+G8+G43</f>
        <v>6263272000</v>
      </c>
      <c r="H61" s="40">
        <f>+H8+H43</f>
        <v>685068000</v>
      </c>
      <c r="I61" s="41">
        <f>+I8+I43</f>
        <v>374436529</v>
      </c>
      <c r="J61" s="40">
        <f>+J8+J43</f>
        <v>1349211000</v>
      </c>
      <c r="K61" s="41">
        <f>+K8+K43</f>
        <v>1076065988</v>
      </c>
      <c r="L61" s="40">
        <f>+L8+L43</f>
        <v>1377329000</v>
      </c>
      <c r="M61" s="41">
        <f>+M8+M43</f>
        <v>1217691088</v>
      </c>
      <c r="N61" s="40">
        <f>+N8+N43</f>
        <v>1842180000</v>
      </c>
      <c r="O61" s="41">
        <f>+O8+O43</f>
        <v>874748413</v>
      </c>
      <c r="P61" s="40">
        <f>+P8+P43</f>
        <v>5253788000</v>
      </c>
      <c r="Q61" s="41">
        <f>+Q8+Q43</f>
        <v>3542942018</v>
      </c>
      <c r="R61" s="20">
        <f>IF(($L61      =0),0,((($N61      -$L61      )/$L61      )*100))</f>
        <v>33.750178788074599</v>
      </c>
      <c r="S61" s="21">
        <f>IF(($M61      =0),0,((($O61      -$M61      )/$M61      )*100))</f>
        <v>-28.163355910181387</v>
      </c>
      <c r="T61" s="20">
        <f>IF(($E61      =0),0,(($P61      /$E61      )*100))</f>
        <v>73.48261507962151</v>
      </c>
      <c r="U61" s="22">
        <f>IF(($E61      =0),0,(($Q61      /$E61      )*100))</f>
        <v>49.553701930514023</v>
      </c>
      <c r="V61" s="40">
        <f>+V8+V43</f>
        <v>5141000</v>
      </c>
      <c r="W61" s="41">
        <f>+W8+W43</f>
        <v>354000</v>
      </c>
    </row>
    <row r="62" spans="1:23" ht="13" x14ac:dyDescent="0.3">
      <c r="A62" s="19" t="s">
        <v>86</v>
      </c>
      <c r="B62" s="39">
        <f>SUM(B63:B64)</f>
        <v>4463767000</v>
      </c>
      <c r="C62" s="39">
        <f>SUM(C63:C64)</f>
        <v>0</v>
      </c>
      <c r="D62" s="39">
        <f>SUM(D63:D64)</f>
        <v>0</v>
      </c>
      <c r="E62" s="39">
        <f>SUM(E63:E64)</f>
        <v>4463767000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373105213</v>
      </c>
      <c r="J62" s="40">
        <f>SUM(J63:J64)</f>
        <v>0</v>
      </c>
      <c r="K62" s="41">
        <f>SUM(K63:K64)</f>
        <v>584299423</v>
      </c>
      <c r="L62" s="40">
        <f>SUM(L63:L64)</f>
        <v>0</v>
      </c>
      <c r="M62" s="41">
        <f>SUM(M63:M64)</f>
        <v>802169061</v>
      </c>
      <c r="N62" s="40">
        <f>SUM(N63:N64)</f>
        <v>0</v>
      </c>
      <c r="O62" s="41">
        <f>SUM(O63:O64)</f>
        <v>1540532584</v>
      </c>
      <c r="P62" s="40">
        <f>SUM(P63:P64)</f>
        <v>0</v>
      </c>
      <c r="Q62" s="41">
        <f>SUM(Q63:Q64)</f>
        <v>3300106281</v>
      </c>
      <c r="R62" s="20">
        <f>IF(($L62      =0),0,((($N62      -$L62      )/$L62      )*100))</f>
        <v>0</v>
      </c>
      <c r="S62" s="21">
        <f>IF(($M62      =0),0,((($O62      -$M62      )/$M62      )*100))</f>
        <v>92.045873980672013</v>
      </c>
      <c r="T62" s="20">
        <f>IF(($E62      =0),0,(($P62      /$E62      )*100))</f>
        <v>0</v>
      </c>
      <c r="U62" s="22">
        <f>IF(($E62      =0),0,(($Q62      /$E62      )*100))</f>
        <v>73.930970881768701</v>
      </c>
      <c r="V62" s="40">
        <f>SUM(V63:V64)</f>
        <v>7210000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>
        <v>4463767000</v>
      </c>
      <c r="C63" s="42"/>
      <c r="D63" s="42"/>
      <c r="E63" s="42">
        <f>$B63      +$C63      +$D63</f>
        <v>4463767000</v>
      </c>
      <c r="F63" s="43"/>
      <c r="G63" s="44"/>
      <c r="H63" s="43"/>
      <c r="I63" s="44">
        <v>373105213</v>
      </c>
      <c r="J63" s="43"/>
      <c r="K63" s="44">
        <v>584299423</v>
      </c>
      <c r="L63" s="43"/>
      <c r="M63" s="44">
        <v>802169061</v>
      </c>
      <c r="N63" s="43"/>
      <c r="O63" s="44">
        <v>1540532584</v>
      </c>
      <c r="P63" s="43">
        <f>$H63      +$J63      +$L63      +$N63</f>
        <v>0</v>
      </c>
      <c r="Q63" s="44">
        <f>$I63      +$K63      +$M63      +$O63</f>
        <v>3300106281</v>
      </c>
      <c r="R63" s="24">
        <f>IF(($L63      =0),0,((($N63      -$L63      )/$L63      )*100))</f>
        <v>0</v>
      </c>
      <c r="S63" s="25">
        <f>IF(($M63      =0),0,((($O63      -$M63      )/$M63      )*100))</f>
        <v>92.045873980672013</v>
      </c>
      <c r="T63" s="24">
        <f>IF(($E63      =0),0,(($P63      /$E63      )*100))</f>
        <v>0</v>
      </c>
      <c r="U63" s="26">
        <f>IF(($E63      =0),0,(($Q63      /$E63      )*100))</f>
        <v>73.930970881768701</v>
      </c>
      <c r="V63" s="43">
        <v>7210000</v>
      </c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IF(($L64      =0),0,((($N64      -$L64      )/$L64      )*100))</f>
        <v>0</v>
      </c>
      <c r="S64" s="25">
        <f>IF(($M64      =0),0,((($O64      -$M64      )/$M64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12020944000</v>
      </c>
      <c r="C65" s="48">
        <f>+C61+C62</f>
        <v>-407475000</v>
      </c>
      <c r="D65" s="48">
        <f>+D61+D62</f>
        <v>0</v>
      </c>
      <c r="E65" s="48">
        <f>+E61+E62</f>
        <v>11613469000</v>
      </c>
      <c r="F65" s="49">
        <f>+F61+F62</f>
        <v>7154502000</v>
      </c>
      <c r="G65" s="50">
        <f>+G61+G62</f>
        <v>6263272000</v>
      </c>
      <c r="H65" s="49">
        <f>+H61+H62</f>
        <v>685068000</v>
      </c>
      <c r="I65" s="50">
        <f>+I61+I62</f>
        <v>747541742</v>
      </c>
      <c r="J65" s="49">
        <f>+J61+J62</f>
        <v>1349211000</v>
      </c>
      <c r="K65" s="50">
        <f>+K61+K62</f>
        <v>1660365411</v>
      </c>
      <c r="L65" s="49">
        <f>+L61+L62</f>
        <v>1377329000</v>
      </c>
      <c r="M65" s="51">
        <f>+M61+M62</f>
        <v>2019860149</v>
      </c>
      <c r="N65" s="49">
        <f>+N61+N62</f>
        <v>1842180000</v>
      </c>
      <c r="O65" s="50">
        <f>+O61+O62</f>
        <v>2415280997</v>
      </c>
      <c r="P65" s="49">
        <f>+P61+P62</f>
        <v>5253788000</v>
      </c>
      <c r="Q65" s="50">
        <f>+Q61+Q62</f>
        <v>6843048299</v>
      </c>
      <c r="R65" s="34">
        <f>IF(($L65      =0),0,((($N65      -$L65      )/$L65      )*100))</f>
        <v>33.750178788074599</v>
      </c>
      <c r="S65" s="35">
        <f>IF(($M65      =0),0,((($O65      -$M65      )/$M65      )*100))</f>
        <v>19.576644858099034</v>
      </c>
      <c r="T65" s="34">
        <f>IF(($E65      =0),0,(($P65      /$E65      )*100))</f>
        <v>45.238748215541797</v>
      </c>
      <c r="U65" s="35">
        <f>IF(($E65      =0),0,(($Q65      /$E65      )*100))</f>
        <v>58.92337852712226</v>
      </c>
      <c r="V65" s="49">
        <f>+V61+V62</f>
        <v>12351000</v>
      </c>
      <c r="W65" s="50">
        <f>+W61+W62</f>
        <v>354000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5E23-704A-4498-ACDC-8390981F1433}">
  <sheetPr>
    <pageSetUpPr fitToPage="1"/>
  </sheetPr>
  <dimension ref="A1:W80"/>
  <sheetViews>
    <sheetView showGridLines="0" workbookViewId="0">
      <selection activeCell="A5" sqref="A5:U5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8181563000</v>
      </c>
      <c r="C8" s="36">
        <f>+C9+C28</f>
        <v>42534000</v>
      </c>
      <c r="D8" s="36">
        <f>+D9+D28</f>
        <v>0</v>
      </c>
      <c r="E8" s="36">
        <f>+E9+E28</f>
        <v>8224097000</v>
      </c>
      <c r="F8" s="37">
        <f>+F9+F28</f>
        <v>8224097000</v>
      </c>
      <c r="G8" s="38">
        <f>+G9+G28</f>
        <v>7963106000</v>
      </c>
      <c r="H8" s="37">
        <f>+H9+H28</f>
        <v>1817218000</v>
      </c>
      <c r="I8" s="38">
        <f>+I9+I28</f>
        <v>-220857546</v>
      </c>
      <c r="J8" s="37">
        <f>+J9+J28</f>
        <v>1912384000</v>
      </c>
      <c r="K8" s="38">
        <f>+K9+K28</f>
        <v>3205409169</v>
      </c>
      <c r="L8" s="37">
        <f>+L9+L28</f>
        <v>1702765000</v>
      </c>
      <c r="M8" s="38">
        <f>+M9+M28</f>
        <v>1339916740</v>
      </c>
      <c r="N8" s="37">
        <f>+N9+N28</f>
        <v>1579521000</v>
      </c>
      <c r="O8" s="38">
        <f>+O9+O28</f>
        <v>2241601667</v>
      </c>
      <c r="P8" s="37">
        <f>+P9+P28</f>
        <v>7011888000</v>
      </c>
      <c r="Q8" s="38">
        <f>+Q9+Q28</f>
        <v>6566070030</v>
      </c>
      <c r="R8" s="16">
        <f>IF(($L8       =0),0,((($N8       -$L8       )/$L8       )*100))</f>
        <v>-7.237874868229027</v>
      </c>
      <c r="S8" s="17">
        <f>IF(($M8       =0),0,((($O8       -$M8       )/$M8       )*100))</f>
        <v>67.294101199153616</v>
      </c>
      <c r="T8" s="16">
        <f>IF(($E8       =0),0,(($P8       /$E8       )*100))</f>
        <v>85.260278423272482</v>
      </c>
      <c r="U8" s="18">
        <f>IF(($E8       =0),0,(($Q8       /$E8       )*100))</f>
        <v>79.839404009947842</v>
      </c>
      <c r="V8" s="37">
        <f>+V9+V28</f>
        <v>602979000</v>
      </c>
      <c r="W8" s="38">
        <f>+W9+W28</f>
        <v>264893000</v>
      </c>
    </row>
    <row r="9" spans="1:23" ht="13" x14ac:dyDescent="0.3">
      <c r="A9" s="19" t="s">
        <v>35</v>
      </c>
      <c r="B9" s="39">
        <f>SUM(B10:B27)</f>
        <v>7820822000</v>
      </c>
      <c r="C9" s="39">
        <f>SUM(C10:C27)</f>
        <v>-126373000</v>
      </c>
      <c r="D9" s="39">
        <f>SUM(D10:D27)</f>
        <v>0</v>
      </c>
      <c r="E9" s="39">
        <f>SUM(E10:E27)</f>
        <v>7694449000</v>
      </c>
      <c r="F9" s="40">
        <f>SUM(F10:F27)</f>
        <v>7694449000</v>
      </c>
      <c r="G9" s="41">
        <f>SUM(G10:G27)</f>
        <v>7433458000</v>
      </c>
      <c r="H9" s="40">
        <f>SUM(H10:H27)</f>
        <v>1731079000</v>
      </c>
      <c r="I9" s="41">
        <f>SUM(I10:I27)</f>
        <v>-230019536</v>
      </c>
      <c r="J9" s="40">
        <f>SUM(J10:J27)</f>
        <v>1832648000</v>
      </c>
      <c r="K9" s="41">
        <f>SUM(K10:K27)</f>
        <v>3100909464</v>
      </c>
      <c r="L9" s="40">
        <f>SUM(L10:L27)</f>
        <v>1640440000</v>
      </c>
      <c r="M9" s="41">
        <f>SUM(M10:M27)</f>
        <v>1221780336</v>
      </c>
      <c r="N9" s="40">
        <f>SUM(N10:N27)</f>
        <v>1498287000</v>
      </c>
      <c r="O9" s="41">
        <f>SUM(O10:O27)</f>
        <v>2137392831</v>
      </c>
      <c r="P9" s="40">
        <f>SUM(P10:P27)</f>
        <v>6702454000</v>
      </c>
      <c r="Q9" s="41">
        <f>SUM(Q10:Q27)</f>
        <v>6230063095</v>
      </c>
      <c r="R9" s="20">
        <f>IF(($L9       =0),0,((($N9       -$L9       )/$L9       )*100))</f>
        <v>-8.6655409524273974</v>
      </c>
      <c r="S9" s="21">
        <f>IF(($M9       =0),0,((($O9       -$M9       )/$M9       )*100))</f>
        <v>74.940843948891313</v>
      </c>
      <c r="T9" s="20">
        <f>IF(($E9       =0),0,(($P9       /$E9       )*100))</f>
        <v>87.107653842399884</v>
      </c>
      <c r="U9" s="22">
        <f>IF(($E9       =0),0,(($Q9       /$E9       )*100))</f>
        <v>80.968281094591703</v>
      </c>
      <c r="V9" s="40">
        <f>SUM(V10:V27)</f>
        <v>567682000</v>
      </c>
      <c r="W9" s="41">
        <f>SUM(W10:W27)</f>
        <v>253981000</v>
      </c>
    </row>
    <row r="10" spans="1:23" ht="13" x14ac:dyDescent="0.3">
      <c r="A10" s="23" t="s">
        <v>36</v>
      </c>
      <c r="B10" s="42">
        <v>3615692000</v>
      </c>
      <c r="C10" s="42">
        <v>81629000</v>
      </c>
      <c r="D10" s="42"/>
      <c r="E10" s="42">
        <f>$B10      +$C10      +$D10</f>
        <v>3697321000</v>
      </c>
      <c r="F10" s="43">
        <v>3697321000</v>
      </c>
      <c r="G10" s="44">
        <v>3697321000</v>
      </c>
      <c r="H10" s="43">
        <v>952644000</v>
      </c>
      <c r="I10" s="44">
        <v>-538697371</v>
      </c>
      <c r="J10" s="43">
        <v>1004855000</v>
      </c>
      <c r="K10" s="44">
        <v>1977053054</v>
      </c>
      <c r="L10" s="43">
        <v>1081317000</v>
      </c>
      <c r="M10" s="44">
        <v>575898551</v>
      </c>
      <c r="N10" s="43">
        <v>608107000</v>
      </c>
      <c r="O10" s="44">
        <v>1026123045</v>
      </c>
      <c r="P10" s="43">
        <f>$H10      +$J10      +$L10      +$N10</f>
        <v>3646923000</v>
      </c>
      <c r="Q10" s="44">
        <f>$I10      +$K10      +$M10      +$O10</f>
        <v>3040377279</v>
      </c>
      <c r="R10" s="24">
        <f>IF(($L10      =0),0,((($N10      -$L10      )/$L10      )*100))</f>
        <v>-43.762374955725285</v>
      </c>
      <c r="S10" s="25">
        <f>IF(($M10      =0),0,((($O10      -$M10      )/$M10      )*100))</f>
        <v>78.177743843637487</v>
      </c>
      <c r="T10" s="24">
        <f>IF(($E10      =0),0,(($P10      /$E10      )*100))</f>
        <v>98.636904937385751</v>
      </c>
      <c r="U10" s="26">
        <f>IF(($E10      =0),0,(($Q10      /$E10      )*100))</f>
        <v>82.231899231903313</v>
      </c>
      <c r="V10" s="43">
        <v>69985000</v>
      </c>
      <c r="W10" s="44">
        <v>15289000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IF(($L11      =0),0,((($N11      -$L11      )/$L11      )*100))</f>
        <v>0</v>
      </c>
      <c r="S11" s="25">
        <f>IF(($M11      =0),0,((($O11      -$M11      )/$M11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971411000</v>
      </c>
      <c r="C12" s="42">
        <v>-670000000</v>
      </c>
      <c r="D12" s="42"/>
      <c r="E12" s="42">
        <f>$B12      +$C12      +$D12</f>
        <v>301411000</v>
      </c>
      <c r="F12" s="43">
        <v>301411000</v>
      </c>
      <c r="G12" s="44">
        <v>301411000</v>
      </c>
      <c r="H12" s="43">
        <v>112531000</v>
      </c>
      <c r="I12" s="44">
        <v>96255969</v>
      </c>
      <c r="J12" s="43">
        <v>64469000</v>
      </c>
      <c r="K12" s="44">
        <v>55409229</v>
      </c>
      <c r="L12" s="43">
        <v>103281000</v>
      </c>
      <c r="M12" s="44">
        <v>2150819</v>
      </c>
      <c r="N12" s="43">
        <v>10844000</v>
      </c>
      <c r="O12" s="44">
        <v>749343</v>
      </c>
      <c r="P12" s="43">
        <f>$H12      +$J12      +$L12      +$N12</f>
        <v>291125000</v>
      </c>
      <c r="Q12" s="44">
        <f>$I12      +$K12      +$M12      +$O12</f>
        <v>154565360</v>
      </c>
      <c r="R12" s="24">
        <f>IF(($L12      =0),0,((($N12      -$L12      )/$L12      )*100))</f>
        <v>-89.500488957310637</v>
      </c>
      <c r="S12" s="25">
        <f>IF(($M12      =0),0,((($O12      -$M12      )/$M12      )*100))</f>
        <v>-65.160108777168134</v>
      </c>
      <c r="T12" s="24">
        <f>IF(($E12      =0),0,(($P12      /$E12      )*100))</f>
        <v>96.587384003901647</v>
      </c>
      <c r="U12" s="26">
        <f>IF(($E12      =0),0,(($Q12      /$E12      )*100))</f>
        <v>51.280596925792352</v>
      </c>
      <c r="V12" s="43"/>
      <c r="W12" s="44"/>
    </row>
    <row r="13" spans="1:23" ht="13" x14ac:dyDescent="0.3">
      <c r="A13" s="23" t="s">
        <v>39</v>
      </c>
      <c r="B13" s="42">
        <v>359739000</v>
      </c>
      <c r="C13" s="42">
        <v>-16206000</v>
      </c>
      <c r="D13" s="42"/>
      <c r="E13" s="42">
        <f>$B13      +$C13      +$D13</f>
        <v>343533000</v>
      </c>
      <c r="F13" s="43">
        <v>343533000</v>
      </c>
      <c r="G13" s="44">
        <v>343533000</v>
      </c>
      <c r="H13" s="43">
        <v>52565000</v>
      </c>
      <c r="I13" s="44">
        <v>46546883</v>
      </c>
      <c r="J13" s="43">
        <v>71038000</v>
      </c>
      <c r="K13" s="44">
        <v>87295275</v>
      </c>
      <c r="L13" s="43">
        <v>66067000</v>
      </c>
      <c r="M13" s="44">
        <v>59157573</v>
      </c>
      <c r="N13" s="43">
        <v>56963000</v>
      </c>
      <c r="O13" s="44">
        <v>82736810</v>
      </c>
      <c r="P13" s="43">
        <f>$H13      +$J13      +$L13      +$N13</f>
        <v>246633000</v>
      </c>
      <c r="Q13" s="44">
        <f>$I13      +$K13      +$M13      +$O13</f>
        <v>275736541</v>
      </c>
      <c r="R13" s="24">
        <f>IF(($L13      =0),0,((($N13      -$L13      )/$L13      )*100))</f>
        <v>-13.779950656152087</v>
      </c>
      <c r="S13" s="25">
        <f>IF(($M13      =0),0,((($O13      -$M13      )/$M13      )*100))</f>
        <v>39.858357610444905</v>
      </c>
      <c r="T13" s="24">
        <f>IF(($E13      =0),0,(($P13      /$E13      )*100))</f>
        <v>71.79310284601479</v>
      </c>
      <c r="U13" s="26">
        <f>IF(($E13      =0),0,(($Q13      /$E13      )*100))</f>
        <v>80.264935537488384</v>
      </c>
      <c r="V13" s="43">
        <v>12899000</v>
      </c>
      <c r="W13" s="44">
        <v>6687000</v>
      </c>
    </row>
    <row r="14" spans="1:23" ht="13" x14ac:dyDescent="0.3">
      <c r="A14" s="23" t="s">
        <v>40</v>
      </c>
      <c r="B14" s="42">
        <v>234635000</v>
      </c>
      <c r="C14" s="42">
        <v>-23000000</v>
      </c>
      <c r="D14" s="42"/>
      <c r="E14" s="42">
        <f>$B14      +$C14      +$D14</f>
        <v>211635000</v>
      </c>
      <c r="F14" s="43">
        <v>211635000</v>
      </c>
      <c r="G14" s="44">
        <v>211635000</v>
      </c>
      <c r="H14" s="43">
        <v>21436000</v>
      </c>
      <c r="I14" s="44">
        <v>11516868</v>
      </c>
      <c r="J14" s="43">
        <v>20516000</v>
      </c>
      <c r="K14" s="44">
        <v>29253428</v>
      </c>
      <c r="L14" s="43">
        <v>22660000</v>
      </c>
      <c r="M14" s="44">
        <v>55407098</v>
      </c>
      <c r="N14" s="43">
        <v>71033000</v>
      </c>
      <c r="O14" s="44">
        <v>81958844</v>
      </c>
      <c r="P14" s="43">
        <f>$H14      +$J14      +$L14      +$N14</f>
        <v>135645000</v>
      </c>
      <c r="Q14" s="44">
        <f>$I14      +$K14      +$M14      +$O14</f>
        <v>178136238</v>
      </c>
      <c r="R14" s="24">
        <f>IF(($L14      =0),0,((($N14      -$L14      )/$L14      )*100))</f>
        <v>213.47308031774054</v>
      </c>
      <c r="S14" s="25">
        <f>IF(($M14      =0),0,((($O14      -$M14      )/$M14      )*100))</f>
        <v>47.921199554613018</v>
      </c>
      <c r="T14" s="24">
        <f>IF(($E14      =0),0,(($P14      /$E14      )*100))</f>
        <v>64.093840810829974</v>
      </c>
      <c r="U14" s="26">
        <f>IF(($E14      =0),0,(($Q14      /$E14      )*100))</f>
        <v>84.17144517683748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IF(($L15      =0),0,((($N15      -$L15      )/$L15      )*100))</f>
        <v>0</v>
      </c>
      <c r="S15" s="25">
        <f>IF(($M15      =0),0,((($O15      -$M15      )/$M15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27137000</v>
      </c>
      <c r="C16" s="42">
        <v>-1814000</v>
      </c>
      <c r="D16" s="42"/>
      <c r="E16" s="42">
        <f>$B16      +$C16      +$D16</f>
        <v>25323000</v>
      </c>
      <c r="F16" s="43">
        <v>25323000</v>
      </c>
      <c r="G16" s="44">
        <v>25323000</v>
      </c>
      <c r="H16" s="43">
        <v>3598000</v>
      </c>
      <c r="I16" s="44">
        <v>-10841409</v>
      </c>
      <c r="J16" s="43">
        <v>5971000</v>
      </c>
      <c r="K16" s="44">
        <v>16410846</v>
      </c>
      <c r="L16" s="43">
        <v>4532000</v>
      </c>
      <c r="M16" s="44">
        <v>2452547</v>
      </c>
      <c r="N16" s="43">
        <v>6424000</v>
      </c>
      <c r="O16" s="44">
        <v>10060775</v>
      </c>
      <c r="P16" s="43">
        <f>$H16      +$J16      +$L16      +$N16</f>
        <v>20525000</v>
      </c>
      <c r="Q16" s="44">
        <f>$I16      +$K16      +$M16      +$O16</f>
        <v>18082759</v>
      </c>
      <c r="R16" s="24">
        <f>IF(($L16      =0),0,((($N16      -$L16      )/$L16      )*100))</f>
        <v>41.747572815533978</v>
      </c>
      <c r="S16" s="25">
        <f>IF(($M16      =0),0,((($O16      -$M16      )/$M16      )*100))</f>
        <v>310.21741887107567</v>
      </c>
      <c r="T16" s="24">
        <f>IF(($E16      =0),0,(($P16      /$E16      )*100))</f>
        <v>81.052797851755315</v>
      </c>
      <c r="U16" s="26">
        <f>IF(($E16      =0),0,(($Q16      /$E16      )*100))</f>
        <v>71.408438968526639</v>
      </c>
      <c r="V16" s="43">
        <v>1866000</v>
      </c>
      <c r="W16" s="44">
        <v>99000</v>
      </c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IF(($L17      =0),0,((($N17      -$L17      )/$L17      )*100))</f>
        <v>0</v>
      </c>
      <c r="S17" s="25">
        <f>IF(($M17      =0),0,((($O17      -$M17      )/$M17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IF(($L18      =0),0,((($N18      -$L18      )/$L18      )*100))</f>
        <v>0</v>
      </c>
      <c r="S18" s="25">
        <f>IF(($M18      =0),0,((($O18      -$M18      )/$M18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IF(($L19      =0),0,((($N19      -$L19      )/$L19      )*100))</f>
        <v>0</v>
      </c>
      <c r="S19" s="25">
        <f>IF(($M19      =0),0,((($O19      -$M19      )/$M19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>
        <v>90263000</v>
      </c>
      <c r="C20" s="42">
        <v>152416000</v>
      </c>
      <c r="D20" s="42"/>
      <c r="E20" s="42">
        <f>$B20      +$C20      +$D20</f>
        <v>242679000</v>
      </c>
      <c r="F20" s="43">
        <v>242679000</v>
      </c>
      <c r="G20" s="44">
        <v>242679000</v>
      </c>
      <c r="H20" s="43">
        <v>2562000</v>
      </c>
      <c r="I20" s="44">
        <v>33840027</v>
      </c>
      <c r="J20" s="43">
        <v>11060000</v>
      </c>
      <c r="K20" s="44">
        <v>29373241</v>
      </c>
      <c r="L20" s="43">
        <v>15610000</v>
      </c>
      <c r="M20" s="44">
        <v>53582620</v>
      </c>
      <c r="N20" s="43">
        <v>17685000</v>
      </c>
      <c r="O20" s="44">
        <v>61146376</v>
      </c>
      <c r="P20" s="43">
        <f>$H20      +$J20      +$L20      +$N20</f>
        <v>46917000</v>
      </c>
      <c r="Q20" s="44">
        <f>$I20      +$K20      +$M20      +$O20</f>
        <v>177942264</v>
      </c>
      <c r="R20" s="24">
        <f>IF(($L20      =0),0,((($N20      -$L20      )/$L20      )*100))</f>
        <v>13.292761050608584</v>
      </c>
      <c r="S20" s="25">
        <f>IF(($M20      =0),0,((($O20      -$M20      )/$M20      )*100))</f>
        <v>14.116062260486704</v>
      </c>
      <c r="T20" s="24">
        <f>IF(($E20      =0),0,(($P20      /$E20      )*100))</f>
        <v>19.33294599038236</v>
      </c>
      <c r="U20" s="26">
        <f>IF(($E20      =0),0,(($Q20      /$E20      )*100))</f>
        <v>73.324129405510988</v>
      </c>
      <c r="V20" s="43">
        <v>449337000</v>
      </c>
      <c r="W20" s="44">
        <v>217399000</v>
      </c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IF(($L21      =0),0,((($N21      -$L21      )/$L21      )*100))</f>
        <v>0</v>
      </c>
      <c r="S21" s="25">
        <f>IF(($M21      =0),0,((($O21      -$M21      )/$M21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428744000</v>
      </c>
      <c r="C22" s="42">
        <v>197247000</v>
      </c>
      <c r="D22" s="42"/>
      <c r="E22" s="42">
        <f>$B22      +$C22      +$D22</f>
        <v>625991000</v>
      </c>
      <c r="F22" s="43">
        <v>625991000</v>
      </c>
      <c r="G22" s="44">
        <v>365000000</v>
      </c>
      <c r="H22" s="43">
        <v>119561000</v>
      </c>
      <c r="I22" s="44">
        <v>111682469</v>
      </c>
      <c r="J22" s="43">
        <v>115209000</v>
      </c>
      <c r="K22" s="44">
        <v>150095886</v>
      </c>
      <c r="L22" s="43">
        <v>108483000</v>
      </c>
      <c r="M22" s="44">
        <v>71330361</v>
      </c>
      <c r="N22" s="43">
        <v>21747000</v>
      </c>
      <c r="O22" s="44">
        <v>292882285</v>
      </c>
      <c r="P22" s="43">
        <f>$H22      +$J22      +$L22      +$N22</f>
        <v>365000000</v>
      </c>
      <c r="Q22" s="44">
        <f>$I22      +$K22      +$M22      +$O22</f>
        <v>625991001</v>
      </c>
      <c r="R22" s="24">
        <f>IF(($L22      =0),0,((($N22      -$L22      )/$L22      )*100))</f>
        <v>-79.953541107823341</v>
      </c>
      <c r="S22" s="25">
        <f>IF(($M22      =0),0,((($O22      -$M22      )/$M22      )*100))</f>
        <v>310.59975148590655</v>
      </c>
      <c r="T22" s="24">
        <f>IF(($E22      =0),0,(($P22      /$E22      )*100))</f>
        <v>58.307547552600589</v>
      </c>
      <c r="U22" s="26">
        <f>IF(($E22      =0),0,(($Q22      /$E22      )*100))</f>
        <v>100.0000001597467</v>
      </c>
      <c r="V22" s="43"/>
      <c r="W22" s="44"/>
    </row>
    <row r="23" spans="1:23" ht="13" x14ac:dyDescent="0.3">
      <c r="A23" s="23" t="s">
        <v>49</v>
      </c>
      <c r="B23" s="42">
        <v>1070000000</v>
      </c>
      <c r="C23" s="42">
        <v>17534000</v>
      </c>
      <c r="D23" s="42"/>
      <c r="E23" s="42">
        <f>$B23      +$C23      +$D23</f>
        <v>1087534000</v>
      </c>
      <c r="F23" s="43">
        <v>1087534000</v>
      </c>
      <c r="G23" s="44">
        <v>1087534000</v>
      </c>
      <c r="H23" s="43">
        <v>276136000</v>
      </c>
      <c r="I23" s="44">
        <v>-133089287</v>
      </c>
      <c r="J23" s="43">
        <v>242766000</v>
      </c>
      <c r="K23" s="44">
        <v>604496152</v>
      </c>
      <c r="L23" s="43">
        <v>70149000</v>
      </c>
      <c r="M23" s="44">
        <v>149455014</v>
      </c>
      <c r="N23" s="43">
        <v>336060000</v>
      </c>
      <c r="O23" s="44">
        <v>222090676</v>
      </c>
      <c r="P23" s="43">
        <f>$H23      +$J23      +$L23      +$N23</f>
        <v>925111000</v>
      </c>
      <c r="Q23" s="44">
        <f>$I23      +$K23      +$M23      +$O23</f>
        <v>842952555</v>
      </c>
      <c r="R23" s="24">
        <f>IF(($L23      =0),0,((($N23      -$L23      )/$L23      )*100))</f>
        <v>379.06598811102083</v>
      </c>
      <c r="S23" s="25">
        <f>IF(($M23      =0),0,((($O23      -$M23      )/$M23      )*100))</f>
        <v>48.600351407414138</v>
      </c>
      <c r="T23" s="24">
        <f>IF(($E23      =0),0,(($P23      /$E23      )*100))</f>
        <v>85.065018656887972</v>
      </c>
      <c r="U23" s="26">
        <f>IF(($E23      =0),0,(($Q23      /$E23      )*100))</f>
        <v>77.510455305305399</v>
      </c>
      <c r="V23" s="43">
        <v>33595000</v>
      </c>
      <c r="W23" s="44">
        <v>14507000</v>
      </c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IF(($L24      =0),0,((($N24      -$L24      )/$L24      )*100))</f>
        <v>0</v>
      </c>
      <c r="S24" s="25">
        <f>IF(($M24      =0),0,((($O24      -$M24      )/$M24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237716000</v>
      </c>
      <c r="C25" s="42">
        <v>1462000</v>
      </c>
      <c r="D25" s="42"/>
      <c r="E25" s="42">
        <f>$B25      +$C25      +$D25</f>
        <v>239178000</v>
      </c>
      <c r="F25" s="43">
        <v>239178000</v>
      </c>
      <c r="G25" s="44">
        <v>239178000</v>
      </c>
      <c r="H25" s="43">
        <v>75480000</v>
      </c>
      <c r="I25" s="44">
        <v>60289315</v>
      </c>
      <c r="J25" s="43">
        <v>46470000</v>
      </c>
      <c r="K25" s="44">
        <v>9635353</v>
      </c>
      <c r="L25" s="43">
        <v>39072000</v>
      </c>
      <c r="M25" s="44">
        <v>76607070</v>
      </c>
      <c r="N25" s="43">
        <v>73203000</v>
      </c>
      <c r="O25" s="44">
        <v>77696677</v>
      </c>
      <c r="P25" s="43">
        <f>$H25      +$J25      +$L25      +$N25</f>
        <v>234225000</v>
      </c>
      <c r="Q25" s="44">
        <f>$I25      +$K25      +$M25      +$O25</f>
        <v>224228415</v>
      </c>
      <c r="R25" s="24">
        <f>IF(($L25      =0),0,((($N25      -$L25      )/$L25      )*100))</f>
        <v>87.354115479115478</v>
      </c>
      <c r="S25" s="25">
        <f>IF(($M25      =0),0,((($O25      -$M25      )/$M25      )*100))</f>
        <v>1.4223321685583328</v>
      </c>
      <c r="T25" s="24">
        <f>IF(($E25      =0),0,(($P25      /$E25      )*100))</f>
        <v>97.929157363971598</v>
      </c>
      <c r="U25" s="26">
        <f>IF(($E25      =0),0,(($Q25      /$E25      )*100))</f>
        <v>93.749598625291625</v>
      </c>
      <c r="V25" s="43"/>
      <c r="W25" s="44"/>
    </row>
    <row r="26" spans="1:23" ht="13" x14ac:dyDescent="0.3">
      <c r="A26" s="23" t="s">
        <v>52</v>
      </c>
      <c r="B26" s="42">
        <v>785485000</v>
      </c>
      <c r="C26" s="42">
        <v>134359000</v>
      </c>
      <c r="D26" s="42"/>
      <c r="E26" s="42">
        <f>$B26      +$C26      +$D26</f>
        <v>919844000</v>
      </c>
      <c r="F26" s="43">
        <v>919844000</v>
      </c>
      <c r="G26" s="44">
        <v>919844000</v>
      </c>
      <c r="H26" s="43">
        <v>114566000</v>
      </c>
      <c r="I26" s="44">
        <v>92477000</v>
      </c>
      <c r="J26" s="43">
        <v>250294000</v>
      </c>
      <c r="K26" s="44">
        <v>141887000</v>
      </c>
      <c r="L26" s="43">
        <v>129269000</v>
      </c>
      <c r="M26" s="44">
        <v>175738683</v>
      </c>
      <c r="N26" s="43">
        <v>296221000</v>
      </c>
      <c r="O26" s="44">
        <v>281948000</v>
      </c>
      <c r="P26" s="43">
        <f>$H26      +$J26      +$L26      +$N26</f>
        <v>790350000</v>
      </c>
      <c r="Q26" s="44">
        <f>$I26      +$K26      +$M26      +$O26</f>
        <v>692050683</v>
      </c>
      <c r="R26" s="24">
        <f>IF(($L26      =0),0,((($N26      -$L26      )/$L26      )*100))</f>
        <v>129.15084049540107</v>
      </c>
      <c r="S26" s="25">
        <f>IF(($M26      =0),0,((($O26      -$M26      )/$M26      )*100))</f>
        <v>60.435935439438794</v>
      </c>
      <c r="T26" s="24">
        <f>IF(($E26      =0),0,(($P26      /$E26      )*100))</f>
        <v>85.922178108461864</v>
      </c>
      <c r="U26" s="26">
        <f>IF(($E26      =0),0,(($Q26      /$E26      )*100))</f>
        <v>75.235657676736494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IF(($L27      =0),0,((($N27      -$L27      )/$L27      )*100))</f>
        <v>0</v>
      </c>
      <c r="S27" s="25">
        <f>IF(($M27      =0),0,((($O27      -$M27      )/$M27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360741000</v>
      </c>
      <c r="C28" s="39">
        <f>SUM(C29:C42)</f>
        <v>168907000</v>
      </c>
      <c r="D28" s="39">
        <f>SUM(D29:D42)</f>
        <v>0</v>
      </c>
      <c r="E28" s="39">
        <f>SUM(E29:E42)</f>
        <v>529648000</v>
      </c>
      <c r="F28" s="40">
        <f>SUM(F29:F42)</f>
        <v>529648000</v>
      </c>
      <c r="G28" s="41">
        <f>SUM(G29:G42)</f>
        <v>529648000</v>
      </c>
      <c r="H28" s="40">
        <f>SUM(H29:H42)</f>
        <v>86139000</v>
      </c>
      <c r="I28" s="41">
        <f>SUM(I29:I42)</f>
        <v>9161990</v>
      </c>
      <c r="J28" s="40">
        <f>SUM(J29:J42)</f>
        <v>79736000</v>
      </c>
      <c r="K28" s="41">
        <f>SUM(K29:K42)</f>
        <v>104499705</v>
      </c>
      <c r="L28" s="40">
        <f>SUM(L29:L42)</f>
        <v>62325000</v>
      </c>
      <c r="M28" s="41">
        <f>SUM(M29:M42)</f>
        <v>118136404</v>
      </c>
      <c r="N28" s="40">
        <f>SUM(N29:N42)</f>
        <v>81234000</v>
      </c>
      <c r="O28" s="41">
        <f>SUM(O29:O42)</f>
        <v>104208836</v>
      </c>
      <c r="P28" s="40">
        <f>SUM(P29:P42)</f>
        <v>309434000</v>
      </c>
      <c r="Q28" s="41">
        <f>SUM(Q29:Q42)</f>
        <v>336006935</v>
      </c>
      <c r="R28" s="20">
        <f>IF(($L28      =0),0,((($N28      -$L28      )/$L28      )*100))</f>
        <v>30.339350180505413</v>
      </c>
      <c r="S28" s="21">
        <f>IF(($M28      =0),0,((($O28      -$M28      )/$M28      )*100))</f>
        <v>-11.789395587155337</v>
      </c>
      <c r="T28" s="20">
        <f>IF(($E28      =0),0,(($P28      /$E28      )*100))</f>
        <v>58.422574993203035</v>
      </c>
      <c r="U28" s="22">
        <f>IF(($E28      =0),0,(($Q28      /$E28      )*100))</f>
        <v>63.439668421291117</v>
      </c>
      <c r="V28" s="40">
        <f>SUM(V29:V42)</f>
        <v>35297000</v>
      </c>
      <c r="W28" s="41">
        <f>SUM(W29:W42)</f>
        <v>10912000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IF(($L29      =0),0,((($N29      -$L29      )/$L29      )*100))</f>
        <v>0</v>
      </c>
      <c r="S29" s="25">
        <f>IF(($M29      =0),0,((($O29      -$M29      )/$M29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>
        <v>40000000</v>
      </c>
      <c r="C30" s="42"/>
      <c r="D30" s="42"/>
      <c r="E30" s="42">
        <f>$B30      +$C30      +$D30</f>
        <v>40000000</v>
      </c>
      <c r="F30" s="43">
        <v>40000000</v>
      </c>
      <c r="G30" s="44">
        <v>40000000</v>
      </c>
      <c r="H30" s="43">
        <v>159000</v>
      </c>
      <c r="I30" s="44">
        <v>295964</v>
      </c>
      <c r="J30" s="43">
        <v>134000</v>
      </c>
      <c r="K30" s="44">
        <v>570950</v>
      </c>
      <c r="L30" s="43"/>
      <c r="M30" s="44">
        <v>4563096</v>
      </c>
      <c r="N30" s="43">
        <v>2984000</v>
      </c>
      <c r="O30" s="44">
        <v>11594619</v>
      </c>
      <c r="P30" s="43">
        <f>$H30      +$J30      +$L30      +$N30</f>
        <v>3277000</v>
      </c>
      <c r="Q30" s="44">
        <f>$I30      +$K30      +$M30      +$O30</f>
        <v>17024629</v>
      </c>
      <c r="R30" s="24">
        <f>IF(($L30      =0),0,((($N30      -$L30      )/$L30      )*100))</f>
        <v>0</v>
      </c>
      <c r="S30" s="25">
        <f>IF(($M30      =0),0,((($O30      -$M30      )/$M30      )*100))</f>
        <v>154.09544309389941</v>
      </c>
      <c r="T30" s="24">
        <f>IF(($E30      =0),0,(($P30      /$E30      )*100))</f>
        <v>8.192499999999999</v>
      </c>
      <c r="U30" s="26">
        <f>IF(($E30      =0),0,(($Q30      /$E30      )*100))</f>
        <v>42.561572499999997</v>
      </c>
      <c r="V30" s="43"/>
      <c r="W30" s="44"/>
    </row>
    <row r="31" spans="1:23" ht="13" x14ac:dyDescent="0.3">
      <c r="A31" s="23" t="s">
        <v>57</v>
      </c>
      <c r="B31" s="42">
        <v>116100000</v>
      </c>
      <c r="C31" s="42"/>
      <c r="D31" s="42"/>
      <c r="E31" s="42">
        <f>$B31      +$C31      +$D31</f>
        <v>116100000</v>
      </c>
      <c r="F31" s="43">
        <v>116100000</v>
      </c>
      <c r="G31" s="44">
        <v>116100000</v>
      </c>
      <c r="H31" s="43">
        <v>29959000</v>
      </c>
      <c r="I31" s="44">
        <v>1278530</v>
      </c>
      <c r="J31" s="43">
        <v>19327000</v>
      </c>
      <c r="K31" s="44">
        <v>39145428</v>
      </c>
      <c r="L31" s="43">
        <v>16986000</v>
      </c>
      <c r="M31" s="44">
        <v>27335625</v>
      </c>
      <c r="N31" s="43"/>
      <c r="O31" s="44">
        <v>26733275</v>
      </c>
      <c r="P31" s="43">
        <f>$H31      +$J31      +$L31      +$N31</f>
        <v>66272000</v>
      </c>
      <c r="Q31" s="44">
        <f>$I31      +$K31      +$M31      +$O31</f>
        <v>94492858</v>
      </c>
      <c r="R31" s="24">
        <f>IF(($L31      =0),0,((($N31      -$L31      )/$L31      )*100))</f>
        <v>-100</v>
      </c>
      <c r="S31" s="25">
        <f>IF(($M31      =0),0,((($O31      -$M31      )/$M31      )*100))</f>
        <v>-2.2035347646157715</v>
      </c>
      <c r="T31" s="24">
        <f>IF(($E31      =0),0,(($P31      /$E31      )*100))</f>
        <v>57.081826012058571</v>
      </c>
      <c r="U31" s="26">
        <f>IF(($E31      =0),0,(($Q31      /$E31      )*100))</f>
        <v>81.38919724375539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IF(($L32      =0),0,((($N32      -$L32      )/$L32      )*100))</f>
        <v>0</v>
      </c>
      <c r="S32" s="25">
        <f>IF(($M32      =0),0,((($O32      -$M32      )/$M32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139141000</v>
      </c>
      <c r="C33" s="42">
        <v>455000</v>
      </c>
      <c r="D33" s="42"/>
      <c r="E33" s="42">
        <f>$B33      +$C33      +$D33</f>
        <v>139596000</v>
      </c>
      <c r="F33" s="43">
        <v>139596000</v>
      </c>
      <c r="G33" s="44">
        <v>139596000</v>
      </c>
      <c r="H33" s="43">
        <v>47368000</v>
      </c>
      <c r="I33" s="44">
        <v>-4479571</v>
      </c>
      <c r="J33" s="43">
        <v>43397000</v>
      </c>
      <c r="K33" s="44">
        <v>75103322</v>
      </c>
      <c r="L33" s="43">
        <v>11522000</v>
      </c>
      <c r="M33" s="44">
        <v>46033195</v>
      </c>
      <c r="N33" s="43">
        <v>9203000</v>
      </c>
      <c r="O33" s="44">
        <v>1821898</v>
      </c>
      <c r="P33" s="43">
        <f>$H33      +$J33      +$L33      +$N33</f>
        <v>111490000</v>
      </c>
      <c r="Q33" s="44">
        <f>$I33      +$K33      +$M33      +$O33</f>
        <v>118478844</v>
      </c>
      <c r="R33" s="24">
        <f>IF(($L33      =0),0,((($N33      -$L33      )/$L33      )*100))</f>
        <v>-20.12671411213331</v>
      </c>
      <c r="S33" s="25">
        <f>IF(($M33      =0),0,((($O33      -$M33      )/$M33      )*100))</f>
        <v>-96.042208236903832</v>
      </c>
      <c r="T33" s="24">
        <f>IF(($E33      =0),0,(($P33      /$E33      )*100))</f>
        <v>79.866185277515115</v>
      </c>
      <c r="U33" s="26">
        <f>IF(($E33      =0),0,(($Q33      /$E33      )*100))</f>
        <v>84.872663973179755</v>
      </c>
      <c r="V33" s="43"/>
      <c r="W33" s="44"/>
    </row>
    <row r="34" spans="1:23" ht="13" x14ac:dyDescent="0.3">
      <c r="A34" s="23" t="s">
        <v>60</v>
      </c>
      <c r="B34" s="42">
        <v>29500000</v>
      </c>
      <c r="C34" s="42"/>
      <c r="D34" s="42"/>
      <c r="E34" s="42">
        <f>$B34      +$C34      +$D34</f>
        <v>29500000</v>
      </c>
      <c r="F34" s="43">
        <v>29500000</v>
      </c>
      <c r="G34" s="44">
        <v>29500000</v>
      </c>
      <c r="H34" s="43">
        <v>8596000</v>
      </c>
      <c r="I34" s="44">
        <v>12463275</v>
      </c>
      <c r="J34" s="43">
        <v>7678000</v>
      </c>
      <c r="K34" s="44">
        <v>3909014</v>
      </c>
      <c r="L34" s="43">
        <v>7146000</v>
      </c>
      <c r="M34" s="44">
        <v>10041217</v>
      </c>
      <c r="N34" s="43">
        <v>6043000</v>
      </c>
      <c r="O34" s="44">
        <v>3217584</v>
      </c>
      <c r="P34" s="43">
        <f>$H34      +$J34      +$L34      +$N34</f>
        <v>29463000</v>
      </c>
      <c r="Q34" s="44">
        <f>$I34      +$K34      +$M34      +$O34</f>
        <v>29631090</v>
      </c>
      <c r="R34" s="24">
        <f>IF(($L34      =0),0,((($N34      -$L34      )/$L34      )*100))</f>
        <v>-15.435208508256368</v>
      </c>
      <c r="S34" s="25">
        <f>IF(($M34      =0),0,((($O34      -$M34      )/$M34      )*100))</f>
        <v>-67.956234787078102</v>
      </c>
      <c r="T34" s="24">
        <f>IF(($E34      =0),0,(($P34      /$E34      )*100))</f>
        <v>99.874576271186442</v>
      </c>
      <c r="U34" s="26">
        <f>IF(($E34      =0),0,(($Q34      /$E34      )*100))</f>
        <v>100.44437288135593</v>
      </c>
      <c r="V34" s="43">
        <v>1115000</v>
      </c>
      <c r="W34" s="44">
        <v>756000</v>
      </c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IF(($L35      =0),0,((($N35      -$L35      )/$L35      )*100))</f>
        <v>0</v>
      </c>
      <c r="S35" s="25">
        <f>IF(($M35      =0),0,((($O35      -$M35      )/$M35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36000000</v>
      </c>
      <c r="C36" s="42">
        <v>-1800000</v>
      </c>
      <c r="D36" s="42"/>
      <c r="E36" s="42">
        <f>$B36      +$C36      +$D36</f>
        <v>34200000</v>
      </c>
      <c r="F36" s="43">
        <v>34200000</v>
      </c>
      <c r="G36" s="44">
        <v>34200000</v>
      </c>
      <c r="H36" s="43">
        <v>57000</v>
      </c>
      <c r="I36" s="44">
        <v>96622</v>
      </c>
      <c r="J36" s="43">
        <v>9200000</v>
      </c>
      <c r="K36" s="44">
        <v>6717036</v>
      </c>
      <c r="L36" s="43">
        <v>10098000</v>
      </c>
      <c r="M36" s="44">
        <v>8681226</v>
      </c>
      <c r="N36" s="43">
        <v>6290000</v>
      </c>
      <c r="O36" s="44">
        <v>12364828</v>
      </c>
      <c r="P36" s="43">
        <f>$H36      +$J36      +$L36      +$N36</f>
        <v>25645000</v>
      </c>
      <c r="Q36" s="44">
        <f>$I36      +$K36      +$M36      +$O36</f>
        <v>27859712</v>
      </c>
      <c r="R36" s="24">
        <f>IF(($L36      =0),0,((($N36      -$L36      )/$L36      )*100))</f>
        <v>-37.710437710437709</v>
      </c>
      <c r="S36" s="25">
        <f>IF(($M36      =0),0,((($O36      -$M36      )/$M36      )*100))</f>
        <v>42.431817810065077</v>
      </c>
      <c r="T36" s="24">
        <f>IF(($E36      =0),0,(($P36      /$E36      )*100))</f>
        <v>74.985380116959064</v>
      </c>
      <c r="U36" s="26">
        <f>IF(($E36      =0),0,(($Q36      /$E36      )*100))</f>
        <v>81.46114619883042</v>
      </c>
      <c r="V36" s="43">
        <v>498000</v>
      </c>
      <c r="W36" s="44"/>
    </row>
    <row r="37" spans="1:23" ht="13" x14ac:dyDescent="0.3">
      <c r="A37" s="23" t="s">
        <v>63</v>
      </c>
      <c r="B37" s="42"/>
      <c r="C37" s="42">
        <v>170252000</v>
      </c>
      <c r="D37" s="42"/>
      <c r="E37" s="42">
        <f>$B37      +$C37      +$D37</f>
        <v>170252000</v>
      </c>
      <c r="F37" s="43">
        <v>170252000</v>
      </c>
      <c r="G37" s="44">
        <v>170252000</v>
      </c>
      <c r="H37" s="43"/>
      <c r="I37" s="44">
        <v>-492830</v>
      </c>
      <c r="J37" s="43"/>
      <c r="K37" s="44">
        <v>-20946045</v>
      </c>
      <c r="L37" s="43">
        <v>16573000</v>
      </c>
      <c r="M37" s="44">
        <v>21482045</v>
      </c>
      <c r="N37" s="43">
        <v>56714000</v>
      </c>
      <c r="O37" s="44">
        <v>48476632</v>
      </c>
      <c r="P37" s="43">
        <f>$H37      +$J37      +$L37      +$N37</f>
        <v>73287000</v>
      </c>
      <c r="Q37" s="44">
        <f>$I37      +$K37      +$M37      +$O37</f>
        <v>48519802</v>
      </c>
      <c r="R37" s="24">
        <f>IF(($L37      =0),0,((($N37      -$L37      )/$L37      )*100))</f>
        <v>242.20720448922947</v>
      </c>
      <c r="S37" s="25">
        <f>IF(($M37      =0),0,((($O37      -$M37      )/$M37      )*100))</f>
        <v>125.66116028525218</v>
      </c>
      <c r="T37" s="24">
        <f>IF(($E37      =0),0,(($P37      /$E37      )*100))</f>
        <v>43.046190353123606</v>
      </c>
      <c r="U37" s="26">
        <f>IF(($E37      =0),0,(($Q37      /$E37      )*100))</f>
        <v>28.498814698212062</v>
      </c>
      <c r="V37" s="43">
        <v>33684000</v>
      </c>
      <c r="W37" s="44">
        <v>10156000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IF(($L38      =0),0,((($N38      -$L38      )/$L38      )*100))</f>
        <v>0</v>
      </c>
      <c r="S38" s="25">
        <f>IF(($M38      =0),0,((($O38      -$M38      )/$M38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IF(($L39      =0),0,((($N39      -$L39      )/$L39      )*100))</f>
        <v>0</v>
      </c>
      <c r="S39" s="25">
        <f>IF(($M39      =0),0,((($O39      -$M39      )/$M39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IF(($L40      =0),0,((($N40      -$L40      )/$L40      )*100))</f>
        <v>0</v>
      </c>
      <c r="S40" s="25">
        <f>IF(($M40      =0),0,((($O40      -$M40      )/$M40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IF(($L41      =0),0,((($N41      -$L41      )/$L41      )*100))</f>
        <v>0</v>
      </c>
      <c r="S41" s="25">
        <f>IF(($M41      =0),0,((($O41      -$M41      )/$M41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IF(($L42      =0),0,((($N42      -$L42      )/$L42      )*100))</f>
        <v>0</v>
      </c>
      <c r="S42" s="25">
        <f>IF(($M42      =0),0,((($O42      -$M42      )/$M42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694387000</v>
      </c>
      <c r="C43" s="45">
        <f>+C44+C56</f>
        <v>27311000</v>
      </c>
      <c r="D43" s="45">
        <f>+D44+D56</f>
        <v>0</v>
      </c>
      <c r="E43" s="45">
        <f>+E44+E56</f>
        <v>721698000</v>
      </c>
      <c r="F43" s="46">
        <f>+F44+F56</f>
        <v>721698000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94159000</v>
      </c>
      <c r="O43" s="47">
        <f>+O44+O56</f>
        <v>0</v>
      </c>
      <c r="P43" s="46">
        <f>+P44+P56</f>
        <v>94159000</v>
      </c>
      <c r="Q43" s="47">
        <f>+Q44+Q56</f>
        <v>0</v>
      </c>
      <c r="R43" s="29">
        <f>IF(($L43      =0),0,((($N43      -$L43      )/$L43      )*100))</f>
        <v>0</v>
      </c>
      <c r="S43" s="30">
        <f>IF(($M43      =0),0,((($O43      -$M43      )/$M43      )*100))</f>
        <v>0</v>
      </c>
      <c r="T43" s="29">
        <f>IF(($E43      =0),0,(($P43      /$E43      )*100))</f>
        <v>13.046870020424056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663041000</v>
      </c>
      <c r="C44" s="39">
        <f>SUM(C45:C55)</f>
        <v>27311000</v>
      </c>
      <c r="D44" s="39">
        <f>SUM(D45:D55)</f>
        <v>0</v>
      </c>
      <c r="E44" s="39">
        <f>SUM(E45:E55)</f>
        <v>690352000</v>
      </c>
      <c r="F44" s="40">
        <f>SUM(F45:F55)</f>
        <v>690352000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94159000</v>
      </c>
      <c r="O44" s="41">
        <f>SUM(O45:O55)</f>
        <v>0</v>
      </c>
      <c r="P44" s="40">
        <f>SUM(P45:P55)</f>
        <v>94159000</v>
      </c>
      <c r="Q44" s="41">
        <f>SUM(Q45:Q55)</f>
        <v>0</v>
      </c>
      <c r="R44" s="20">
        <f>IF(($L44      =0),0,((($N44      -$L44      )/$L44      )*100))</f>
        <v>0</v>
      </c>
      <c r="S44" s="21">
        <f>IF(($M44      =0),0,((($O44      -$M44      )/$M44      )*100))</f>
        <v>0</v>
      </c>
      <c r="T44" s="20">
        <f>IF(($E44      =0),0,(($P44      /$E44      )*100))</f>
        <v>13.639273877673999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>$B45      +$C45      +$D45</f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IF(($L45      =0),0,((($N45      -$L45      )/$L45      )*100))</f>
        <v>0</v>
      </c>
      <c r="S45" s="25">
        <f>IF(($M45      =0),0,((($O45      -$M45      )/$M45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418341000</v>
      </c>
      <c r="C46" s="42"/>
      <c r="D46" s="42"/>
      <c r="E46" s="42">
        <f>$B46      +$C46      +$D46</f>
        <v>418341000</v>
      </c>
      <c r="F46" s="43">
        <v>418341000</v>
      </c>
      <c r="G46" s="44"/>
      <c r="H46" s="43"/>
      <c r="I46" s="44"/>
      <c r="J46" s="43"/>
      <c r="K46" s="44"/>
      <c r="L46" s="43"/>
      <c r="M46" s="44"/>
      <c r="N46" s="43">
        <v>94159000</v>
      </c>
      <c r="O46" s="44"/>
      <c r="P46" s="43">
        <f>$H46      +$J46      +$L46      +$N46</f>
        <v>94159000</v>
      </c>
      <c r="Q46" s="44">
        <f>$I46      +$K46      +$M46      +$O46</f>
        <v>0</v>
      </c>
      <c r="R46" s="24">
        <f>IF(($L46      =0),0,((($N46      -$L46      )/$L46      )*100))</f>
        <v>0</v>
      </c>
      <c r="S46" s="25">
        <f>IF(($M46      =0),0,((($O46      -$M46      )/$M46      )*100))</f>
        <v>0</v>
      </c>
      <c r="T46" s="24">
        <f>IF(($E46      =0),0,(($P46      /$E46      )*100))</f>
        <v>22.507714998051828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24700000</v>
      </c>
      <c r="C47" s="42">
        <v>27311000</v>
      </c>
      <c r="D47" s="42"/>
      <c r="E47" s="42">
        <f>$B47      +$C47      +$D47</f>
        <v>52011000</v>
      </c>
      <c r="F47" s="43">
        <v>52011000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IF(($L47      =0),0,((($N47      -$L47      )/$L47      )*100))</f>
        <v>0</v>
      </c>
      <c r="S47" s="25">
        <f>IF(($M47      =0),0,((($O47      -$M47      )/$M47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IF(($L48      =0),0,((($N48      -$L48      )/$L48      )*100))</f>
        <v>0</v>
      </c>
      <c r="S48" s="25">
        <f>IF(($M48      =0),0,((($O48      -$M48      )/$M48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IF(($L49      =0),0,((($N49      -$L49      )/$L49      )*100))</f>
        <v>0</v>
      </c>
      <c r="S49" s="25">
        <f>IF(($M49      =0),0,((($O49      -$M49      )/$M49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IF(($L50      =0),0,((($N50      -$L50      )/$L50      )*100))</f>
        <v>0</v>
      </c>
      <c r="S50" s="25">
        <f>IF(($M50      =0),0,((($O50      -$M50      )/$M50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IF(($L51      =0),0,((($N51      -$L51      )/$L51      )*100))</f>
        <v>0</v>
      </c>
      <c r="S51" s="25">
        <f>IF(($M51      =0),0,((($O51      -$M51      )/$M51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IF(($L52      =0),0,((($N52      -$L52      )/$L52      )*100))</f>
        <v>0</v>
      </c>
      <c r="S52" s="25">
        <f>IF(($M52      =0),0,((($O52      -$M52      )/$M52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200000000</v>
      </c>
      <c r="C53" s="42"/>
      <c r="D53" s="42"/>
      <c r="E53" s="42">
        <f>$B53      +$C53      +$D53</f>
        <v>200000000</v>
      </c>
      <c r="F53" s="43">
        <v>200000000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IF(($L53      =0),0,((($N53      -$L53      )/$L53      )*100))</f>
        <v>0</v>
      </c>
      <c r="S53" s="25">
        <f>IF(($M53      =0),0,((($O53      -$M53      )/$M53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>
        <v>20000000</v>
      </c>
      <c r="C54" s="42"/>
      <c r="D54" s="42"/>
      <c r="E54" s="42">
        <f>$B54      +$C54      +$D54</f>
        <v>20000000</v>
      </c>
      <c r="F54" s="43">
        <v>20000000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IF(($L54      =0),0,((($N54      -$L54      )/$L54      )*100))</f>
        <v>0</v>
      </c>
      <c r="S54" s="25">
        <f>IF(($M54      =0),0,((($O54      -$M54      )/$M54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>$B55      +$C55      +$D55</f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IF(($L55      =0),0,((($N55      -$L55      )/$L55      )*100))</f>
        <v>0</v>
      </c>
      <c r="S55" s="25">
        <f>IF(($M55      =0),0,((($O55      -$M55      )/$M55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31346000</v>
      </c>
      <c r="C56" s="39">
        <f>SUM(C57:C60)</f>
        <v>0</v>
      </c>
      <c r="D56" s="39">
        <f>SUM(D57:D60)</f>
        <v>0</v>
      </c>
      <c r="E56" s="39">
        <f>SUM(E57:E60)</f>
        <v>31346000</v>
      </c>
      <c r="F56" s="40">
        <f>SUM(F57:F60)</f>
        <v>31346000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IF(($L56      =0),0,((($N56      -$L56      )/$L56      )*100))</f>
        <v>0</v>
      </c>
      <c r="S56" s="21">
        <f>IF(($M56      =0),0,((($O56      -$M56      )/$M56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IF(($L57      =0),0,((($N57      -$L57      )/$L57      )*100))</f>
        <v>0</v>
      </c>
      <c r="S57" s="25">
        <f>IF(($M57      =0),0,((($O57      -$M57      )/$M57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IF(($L58      =0),0,((($N58      -$L58      )/$L58      )*100))</f>
        <v>0</v>
      </c>
      <c r="S58" s="25">
        <f>IF(($M58      =0),0,((($O58      -$M58      )/$M58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>
        <v>31346000</v>
      </c>
      <c r="C59" s="42"/>
      <c r="D59" s="42"/>
      <c r="E59" s="42">
        <f>$B59      +$C59      +$D59</f>
        <v>31346000</v>
      </c>
      <c r="F59" s="43">
        <v>31346000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IF(($L59      =0),0,((($N59      -$L59      )/$L59      )*100))</f>
        <v>0</v>
      </c>
      <c r="S59" s="25">
        <f>IF(($M59      =0),0,((($O59      -$M59      )/$M59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IF(($L60      =0),0,((($N60      -$L60      )/$L60      )*100))</f>
        <v>0</v>
      </c>
      <c r="S60" s="25">
        <f>IF(($M60      =0),0,((($O60      -$M60      )/$M60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8875950000</v>
      </c>
      <c r="C61" s="39">
        <f>+C8+C43</f>
        <v>69845000</v>
      </c>
      <c r="D61" s="39">
        <f>+D8+D43</f>
        <v>0</v>
      </c>
      <c r="E61" s="39">
        <f>+E8+E43</f>
        <v>8945795000</v>
      </c>
      <c r="F61" s="40">
        <f>+F8+F43</f>
        <v>8945795000</v>
      </c>
      <c r="G61" s="41">
        <f>+G8+G43</f>
        <v>7963106000</v>
      </c>
      <c r="H61" s="40">
        <f>+H8+H43</f>
        <v>1817218000</v>
      </c>
      <c r="I61" s="41">
        <f>+I8+I43</f>
        <v>-220857546</v>
      </c>
      <c r="J61" s="40">
        <f>+J8+J43</f>
        <v>1912384000</v>
      </c>
      <c r="K61" s="41">
        <f>+K8+K43</f>
        <v>3205409169</v>
      </c>
      <c r="L61" s="40">
        <f>+L8+L43</f>
        <v>1702765000</v>
      </c>
      <c r="M61" s="41">
        <f>+M8+M43</f>
        <v>1339916740</v>
      </c>
      <c r="N61" s="40">
        <f>+N8+N43</f>
        <v>1673680000</v>
      </c>
      <c r="O61" s="41">
        <f>+O8+O43</f>
        <v>2241601667</v>
      </c>
      <c r="P61" s="40">
        <f>+P8+P43</f>
        <v>7106047000</v>
      </c>
      <c r="Q61" s="41">
        <f>+Q8+Q43</f>
        <v>6566070030</v>
      </c>
      <c r="R61" s="20">
        <f>IF(($L61      =0),0,((($N61      -$L61      )/$L61      )*100))</f>
        <v>-1.7081041717441927</v>
      </c>
      <c r="S61" s="21">
        <f>IF(($M61      =0),0,((($O61      -$M61      )/$M61      )*100))</f>
        <v>67.294101199153616</v>
      </c>
      <c r="T61" s="20">
        <f>IF(($E61      =0),0,(($P61      /$E61      )*100))</f>
        <v>79.434494083533096</v>
      </c>
      <c r="U61" s="22">
        <f>IF(($E61      =0),0,(($Q61      /$E61      )*100))</f>
        <v>73.398395894383896</v>
      </c>
      <c r="V61" s="40">
        <f>+V8+V43</f>
        <v>602979000</v>
      </c>
      <c r="W61" s="41">
        <f>+W8+W43</f>
        <v>264893000</v>
      </c>
    </row>
    <row r="62" spans="1:23" ht="13" x14ac:dyDescent="0.3">
      <c r="A62" s="19" t="s">
        <v>86</v>
      </c>
      <c r="B62" s="39">
        <f>SUM(B63:B64)</f>
        <v>1498083000</v>
      </c>
      <c r="C62" s="39">
        <f>SUM(C63:C64)</f>
        <v>0</v>
      </c>
      <c r="D62" s="39">
        <f>SUM(D63:D64)</f>
        <v>0</v>
      </c>
      <c r="E62" s="39">
        <f>SUM(E63:E64)</f>
        <v>1498083000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151985000</v>
      </c>
      <c r="J62" s="40">
        <f>SUM(J63:J64)</f>
        <v>0</v>
      </c>
      <c r="K62" s="41">
        <f>SUM(K63:K64)</f>
        <v>320783000</v>
      </c>
      <c r="L62" s="40">
        <f>SUM(L63:L64)</f>
        <v>0</v>
      </c>
      <c r="M62" s="41">
        <f>SUM(M63:M64)</f>
        <v>316333560</v>
      </c>
      <c r="N62" s="40">
        <f>SUM(N63:N64)</f>
        <v>0</v>
      </c>
      <c r="O62" s="41">
        <f>SUM(O63:O64)</f>
        <v>449088176</v>
      </c>
      <c r="P62" s="40">
        <f>SUM(P63:P64)</f>
        <v>0</v>
      </c>
      <c r="Q62" s="41">
        <f>SUM(Q63:Q64)</f>
        <v>1238189736</v>
      </c>
      <c r="R62" s="20">
        <f>IF(($L62      =0),0,((($N62      -$L62      )/$L62      )*100))</f>
        <v>0</v>
      </c>
      <c r="S62" s="21">
        <f>IF(($M62      =0),0,((($O62      -$M62      )/$M62      )*100))</f>
        <v>41.966655703555453</v>
      </c>
      <c r="T62" s="20">
        <f>IF(($E62      =0),0,(($P62      /$E62      )*100))</f>
        <v>0</v>
      </c>
      <c r="U62" s="22">
        <f>IF(($E62      =0),0,(($Q62      /$E62      )*100))</f>
        <v>82.651611159061275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>
        <v>1498083000</v>
      </c>
      <c r="C63" s="42"/>
      <c r="D63" s="42"/>
      <c r="E63" s="42">
        <f>$B63      +$C63      +$D63</f>
        <v>1498083000</v>
      </c>
      <c r="F63" s="43"/>
      <c r="G63" s="44"/>
      <c r="H63" s="43"/>
      <c r="I63" s="44">
        <v>151985000</v>
      </c>
      <c r="J63" s="43"/>
      <c r="K63" s="44">
        <v>320783000</v>
      </c>
      <c r="L63" s="43"/>
      <c r="M63" s="44">
        <v>316333560</v>
      </c>
      <c r="N63" s="43"/>
      <c r="O63" s="44">
        <v>449088176</v>
      </c>
      <c r="P63" s="43">
        <f>$H63      +$J63      +$L63      +$N63</f>
        <v>0</v>
      </c>
      <c r="Q63" s="44">
        <f>$I63      +$K63      +$M63      +$O63</f>
        <v>1238189736</v>
      </c>
      <c r="R63" s="24">
        <f>IF(($L63      =0),0,((($N63      -$L63      )/$L63      )*100))</f>
        <v>0</v>
      </c>
      <c r="S63" s="25">
        <f>IF(($M63      =0),0,((($O63      -$M63      )/$M63      )*100))</f>
        <v>41.966655703555453</v>
      </c>
      <c r="T63" s="24">
        <f>IF(($E63      =0),0,(($P63      /$E63      )*100))</f>
        <v>0</v>
      </c>
      <c r="U63" s="26">
        <f>IF(($E63      =0),0,(($Q63      /$E63      )*100))</f>
        <v>82.651611159061275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IF(($L64      =0),0,((($N64      -$L64      )/$L64      )*100))</f>
        <v>0</v>
      </c>
      <c r="S64" s="25">
        <f>IF(($M64      =0),0,((($O64      -$M64      )/$M64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10374033000</v>
      </c>
      <c r="C65" s="48">
        <f>+C61+C62</f>
        <v>69845000</v>
      </c>
      <c r="D65" s="48">
        <f>+D61+D62</f>
        <v>0</v>
      </c>
      <c r="E65" s="48">
        <f>+E61+E62</f>
        <v>10443878000</v>
      </c>
      <c r="F65" s="49">
        <f>+F61+F62</f>
        <v>8945795000</v>
      </c>
      <c r="G65" s="50">
        <f>+G61+G62</f>
        <v>7963106000</v>
      </c>
      <c r="H65" s="49">
        <f>+H61+H62</f>
        <v>1817218000</v>
      </c>
      <c r="I65" s="50">
        <f>+I61+I62</f>
        <v>-68872546</v>
      </c>
      <c r="J65" s="49">
        <f>+J61+J62</f>
        <v>1912384000</v>
      </c>
      <c r="K65" s="50">
        <f>+K61+K62</f>
        <v>3526192169</v>
      </c>
      <c r="L65" s="49">
        <f>+L61+L62</f>
        <v>1702765000</v>
      </c>
      <c r="M65" s="51">
        <f>+M61+M62</f>
        <v>1656250300</v>
      </c>
      <c r="N65" s="49">
        <f>+N61+N62</f>
        <v>1673680000</v>
      </c>
      <c r="O65" s="50">
        <f>+O61+O62</f>
        <v>2690689843</v>
      </c>
      <c r="P65" s="49">
        <f>+P61+P62</f>
        <v>7106047000</v>
      </c>
      <c r="Q65" s="50">
        <f>+Q61+Q62</f>
        <v>7804259766</v>
      </c>
      <c r="R65" s="34">
        <f>IF(($L65      =0),0,((($N65      -$L65      )/$L65      )*100))</f>
        <v>-1.7081041717441927</v>
      </c>
      <c r="S65" s="35">
        <f>IF(($M65      =0),0,((($O65      -$M65      )/$M65      )*100))</f>
        <v>62.456715811613741</v>
      </c>
      <c r="T65" s="34">
        <f>IF(($E65      =0),0,(($P65      /$E65      )*100))</f>
        <v>68.040310313850853</v>
      </c>
      <c r="U65" s="35">
        <f>IF(($E65      =0),0,(($Q65      /$E65      )*100))</f>
        <v>74.725688733629397</v>
      </c>
      <c r="V65" s="49">
        <f>+V61+V62</f>
        <v>602979000</v>
      </c>
      <c r="W65" s="50">
        <f>+W61+W62</f>
        <v>264893000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EBD-C0E6-438F-800F-A194A4B6E72B}">
  <sheetPr>
    <pageSetUpPr fitToPage="1"/>
  </sheetPr>
  <dimension ref="A1:W80"/>
  <sheetViews>
    <sheetView showGridLines="0" workbookViewId="0">
      <selection activeCell="A6" sqref="A6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5269225000</v>
      </c>
      <c r="C8" s="36">
        <f>+C9+C28</f>
        <v>24558000</v>
      </c>
      <c r="D8" s="36">
        <f>+D9+D28</f>
        <v>0</v>
      </c>
      <c r="E8" s="36">
        <f>+E9+E28</f>
        <v>5293783000</v>
      </c>
      <c r="F8" s="37">
        <f>+F9+F28</f>
        <v>5293783000</v>
      </c>
      <c r="G8" s="38">
        <f>+G9+G28</f>
        <v>5293783000</v>
      </c>
      <c r="H8" s="37">
        <f>+H9+H28</f>
        <v>1027163000</v>
      </c>
      <c r="I8" s="38">
        <f>+I9+I28</f>
        <v>929796980</v>
      </c>
      <c r="J8" s="37">
        <f>+J9+J28</f>
        <v>1459766000</v>
      </c>
      <c r="K8" s="38">
        <f>+K9+K28</f>
        <v>1352266061</v>
      </c>
      <c r="L8" s="37">
        <f>+L9+L28</f>
        <v>871232000</v>
      </c>
      <c r="M8" s="38">
        <f>+M9+M28</f>
        <v>1049265038</v>
      </c>
      <c r="N8" s="37">
        <f>+N9+N28</f>
        <v>1217460000</v>
      </c>
      <c r="O8" s="38">
        <f>+O9+O28</f>
        <v>1461324024</v>
      </c>
      <c r="P8" s="37">
        <f>+P9+P28</f>
        <v>4575621000</v>
      </c>
      <c r="Q8" s="38">
        <f>+Q9+Q28</f>
        <v>4792652103</v>
      </c>
      <c r="R8" s="16">
        <f>IF(($L8       =0),0,((($N8       -$L8       )/$L8       )*100))</f>
        <v>39.740046279291853</v>
      </c>
      <c r="S8" s="17">
        <f>IF(($M8       =0),0,((($O8       -$M8       )/$M8       )*100))</f>
        <v>39.271201372097941</v>
      </c>
      <c r="T8" s="16">
        <f>IF(($E8       =0),0,(($P8       /$E8       )*100))</f>
        <v>86.433860247010514</v>
      </c>
      <c r="U8" s="18">
        <f>IF(($E8       =0),0,(($Q8       /$E8       )*100))</f>
        <v>90.533595785849172</v>
      </c>
      <c r="V8" s="37">
        <f>+V9+V28</f>
        <v>273388000</v>
      </c>
      <c r="W8" s="38">
        <f>+W9+W28</f>
        <v>57308000</v>
      </c>
    </row>
    <row r="9" spans="1:23" ht="13" x14ac:dyDescent="0.3">
      <c r="A9" s="19" t="s">
        <v>35</v>
      </c>
      <c r="B9" s="39">
        <f>SUM(B10:B27)</f>
        <v>5078766000</v>
      </c>
      <c r="C9" s="39">
        <f>SUM(C10:C27)</f>
        <v>27366000</v>
      </c>
      <c r="D9" s="39">
        <f>SUM(D10:D27)</f>
        <v>0</v>
      </c>
      <c r="E9" s="39">
        <f>SUM(E10:E27)</f>
        <v>5106132000</v>
      </c>
      <c r="F9" s="40">
        <f>SUM(F10:F27)</f>
        <v>5106132000</v>
      </c>
      <c r="G9" s="41">
        <f>SUM(G10:G27)</f>
        <v>5106132000</v>
      </c>
      <c r="H9" s="40">
        <f>SUM(H10:H27)</f>
        <v>996644000</v>
      </c>
      <c r="I9" s="41">
        <f>SUM(I10:I27)</f>
        <v>902733982</v>
      </c>
      <c r="J9" s="40">
        <f>SUM(J10:J27)</f>
        <v>1406659000</v>
      </c>
      <c r="K9" s="41">
        <f>SUM(K10:K27)</f>
        <v>1310149053</v>
      </c>
      <c r="L9" s="40">
        <f>SUM(L10:L27)</f>
        <v>832385000</v>
      </c>
      <c r="M9" s="41">
        <f>SUM(M10:M27)</f>
        <v>1003737998</v>
      </c>
      <c r="N9" s="40">
        <f>SUM(N10:N27)</f>
        <v>1199321000</v>
      </c>
      <c r="O9" s="41">
        <f>SUM(O10:O27)</f>
        <v>1406701383</v>
      </c>
      <c r="P9" s="40">
        <f>SUM(P10:P27)</f>
        <v>4435009000</v>
      </c>
      <c r="Q9" s="41">
        <f>SUM(Q10:Q27)</f>
        <v>4623322416</v>
      </c>
      <c r="R9" s="20">
        <f>IF(($L9       =0),0,((($N9       -$L9       )/$L9       )*100))</f>
        <v>44.08248586891883</v>
      </c>
      <c r="S9" s="21">
        <f>IF(($M9       =0),0,((($O9       -$M9       )/$M9       )*100))</f>
        <v>40.146271816243427</v>
      </c>
      <c r="T9" s="20">
        <f>IF(($E9       =0),0,(($P9       /$E9       )*100))</f>
        <v>86.856528581713121</v>
      </c>
      <c r="U9" s="22">
        <f>IF(($E9       =0),0,(($Q9       /$E9       )*100))</f>
        <v>90.544514242875039</v>
      </c>
      <c r="V9" s="40">
        <f>SUM(V10:V27)</f>
        <v>233096000</v>
      </c>
      <c r="W9" s="41">
        <f>SUM(W10:W27)</f>
        <v>40930000</v>
      </c>
    </row>
    <row r="10" spans="1:23" ht="13" x14ac:dyDescent="0.3">
      <c r="A10" s="23" t="s">
        <v>36</v>
      </c>
      <c r="B10" s="42">
        <v>3420656000</v>
      </c>
      <c r="C10" s="42">
        <v>-23288000</v>
      </c>
      <c r="D10" s="42"/>
      <c r="E10" s="42">
        <f>$B10      +$C10      +$D10</f>
        <v>3397368000</v>
      </c>
      <c r="F10" s="43">
        <v>3397368000</v>
      </c>
      <c r="G10" s="44">
        <v>3397368000</v>
      </c>
      <c r="H10" s="43">
        <v>709944000</v>
      </c>
      <c r="I10" s="44">
        <v>627529268</v>
      </c>
      <c r="J10" s="43">
        <v>1021516000</v>
      </c>
      <c r="K10" s="44">
        <v>896427203</v>
      </c>
      <c r="L10" s="43">
        <v>548929000</v>
      </c>
      <c r="M10" s="44">
        <v>735096244</v>
      </c>
      <c r="N10" s="43">
        <v>835670000</v>
      </c>
      <c r="O10" s="44">
        <v>840888808</v>
      </c>
      <c r="P10" s="43">
        <f>$H10      +$J10      +$L10      +$N10</f>
        <v>3116059000</v>
      </c>
      <c r="Q10" s="44">
        <f>$I10      +$K10      +$M10      +$O10</f>
        <v>3099941523</v>
      </c>
      <c r="R10" s="24">
        <f>IF(($L10      =0),0,((($N10      -$L10      )/$L10      )*100))</f>
        <v>52.236445879157415</v>
      </c>
      <c r="S10" s="25">
        <f>IF(($M10      =0),0,((($O10      -$M10      )/$M10      )*100))</f>
        <v>14.391661617577247</v>
      </c>
      <c r="T10" s="24">
        <f>IF(($E10      =0),0,(($P10      /$E10      )*100))</f>
        <v>91.719796030338784</v>
      </c>
      <c r="U10" s="26">
        <f>IF(($E10      =0),0,(($Q10      /$E10      )*100))</f>
        <v>91.245385339474566</v>
      </c>
      <c r="V10" s="43">
        <v>139069000</v>
      </c>
      <c r="W10" s="44">
        <v>18437000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IF(($L11      =0),0,((($N11      -$L11      )/$L11      )*100))</f>
        <v>0</v>
      </c>
      <c r="S11" s="25">
        <f>IF(($M11      =0),0,((($O11      -$M11      )/$M11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267249000</v>
      </c>
      <c r="C12" s="42">
        <v>-100000000</v>
      </c>
      <c r="D12" s="42"/>
      <c r="E12" s="42">
        <f>$B12      +$C12      +$D12</f>
        <v>167249000</v>
      </c>
      <c r="F12" s="43">
        <v>167249000</v>
      </c>
      <c r="G12" s="44">
        <v>167249000</v>
      </c>
      <c r="H12" s="43">
        <v>26889000</v>
      </c>
      <c r="I12" s="44">
        <v>10338430</v>
      </c>
      <c r="J12" s="43">
        <v>40922000</v>
      </c>
      <c r="K12" s="44">
        <v>45602874</v>
      </c>
      <c r="L12" s="43">
        <v>46513000</v>
      </c>
      <c r="M12" s="44">
        <v>47034128</v>
      </c>
      <c r="N12" s="43">
        <v>49924000</v>
      </c>
      <c r="O12" s="44">
        <v>66457927</v>
      </c>
      <c r="P12" s="43">
        <f>$H12      +$J12      +$L12      +$N12</f>
        <v>164248000</v>
      </c>
      <c r="Q12" s="44">
        <f>$I12      +$K12      +$M12      +$O12</f>
        <v>169433359</v>
      </c>
      <c r="R12" s="24">
        <f>IF(($L12      =0),0,((($N12      -$L12      )/$L12      )*100))</f>
        <v>7.33343366370692</v>
      </c>
      <c r="S12" s="25">
        <f>IF(($M12      =0),0,((($O12      -$M12      )/$M12      )*100))</f>
        <v>41.297244843148789</v>
      </c>
      <c r="T12" s="24">
        <f>IF(($E12      =0),0,(($P12      /$E12      )*100))</f>
        <v>98.205669391147339</v>
      </c>
      <c r="U12" s="26">
        <f>IF(($E12      =0),0,(($Q12      /$E12      )*100))</f>
        <v>101.30605205412289</v>
      </c>
      <c r="V12" s="43"/>
      <c r="W12" s="44"/>
    </row>
    <row r="13" spans="1:23" ht="13" x14ac:dyDescent="0.3">
      <c r="A13" s="23" t="s">
        <v>39</v>
      </c>
      <c r="B13" s="42">
        <v>248755000</v>
      </c>
      <c r="C13" s="42">
        <v>13571000</v>
      </c>
      <c r="D13" s="42"/>
      <c r="E13" s="42">
        <f>$B13      +$C13      +$D13</f>
        <v>262326000</v>
      </c>
      <c r="F13" s="43">
        <v>262326000</v>
      </c>
      <c r="G13" s="44">
        <v>262326000</v>
      </c>
      <c r="H13" s="43">
        <v>32635000</v>
      </c>
      <c r="I13" s="44">
        <v>23953649</v>
      </c>
      <c r="J13" s="43">
        <v>79639000</v>
      </c>
      <c r="K13" s="44">
        <v>66875843</v>
      </c>
      <c r="L13" s="43">
        <v>54822000</v>
      </c>
      <c r="M13" s="44">
        <v>61039790</v>
      </c>
      <c r="N13" s="43">
        <v>40152000</v>
      </c>
      <c r="O13" s="44">
        <v>80032354</v>
      </c>
      <c r="P13" s="43">
        <f>$H13      +$J13      +$L13      +$N13</f>
        <v>207248000</v>
      </c>
      <c r="Q13" s="44">
        <f>$I13      +$K13      +$M13      +$O13</f>
        <v>231901636</v>
      </c>
      <c r="R13" s="24">
        <f>IF(($L13      =0),0,((($N13      -$L13      )/$L13      )*100))</f>
        <v>-26.759330195906756</v>
      </c>
      <c r="S13" s="25">
        <f>IF(($M13      =0),0,((($O13      -$M13      )/$M13      )*100))</f>
        <v>31.115054622566689</v>
      </c>
      <c r="T13" s="24">
        <f>IF(($E13      =0),0,(($P13      /$E13      )*100))</f>
        <v>79.003987404984628</v>
      </c>
      <c r="U13" s="26">
        <f>IF(($E13      =0),0,(($Q13      /$E13      )*100))</f>
        <v>88.402078330016849</v>
      </c>
      <c r="V13" s="43">
        <v>25220000</v>
      </c>
      <c r="W13" s="44">
        <v>1790000</v>
      </c>
    </row>
    <row r="14" spans="1:23" ht="13" x14ac:dyDescent="0.3">
      <c r="A14" s="23" t="s">
        <v>40</v>
      </c>
      <c r="B14" s="42">
        <v>61409000</v>
      </c>
      <c r="C14" s="42">
        <v>47718000</v>
      </c>
      <c r="D14" s="42"/>
      <c r="E14" s="42">
        <f>$B14      +$C14      +$D14</f>
        <v>109127000</v>
      </c>
      <c r="F14" s="43">
        <v>109127000</v>
      </c>
      <c r="G14" s="44">
        <v>109127000</v>
      </c>
      <c r="H14" s="43">
        <v>14947000</v>
      </c>
      <c r="I14" s="44">
        <v>15562685</v>
      </c>
      <c r="J14" s="43">
        <v>8077000</v>
      </c>
      <c r="K14" s="44">
        <v>31033032</v>
      </c>
      <c r="L14" s="43">
        <v>44651000</v>
      </c>
      <c r="M14" s="44">
        <v>-32949157</v>
      </c>
      <c r="N14" s="43">
        <v>20161000</v>
      </c>
      <c r="O14" s="44">
        <v>67528562</v>
      </c>
      <c r="P14" s="43">
        <f>$H14      +$J14      +$L14      +$N14</f>
        <v>87836000</v>
      </c>
      <c r="Q14" s="44">
        <f>$I14      +$K14      +$M14      +$O14</f>
        <v>81175122</v>
      </c>
      <c r="R14" s="24">
        <f>IF(($L14      =0),0,((($N14      -$L14      )/$L14      )*100))</f>
        <v>-54.847595798526349</v>
      </c>
      <c r="S14" s="25">
        <f>IF(($M14      =0),0,((($O14      -$M14      )/$M14      )*100))</f>
        <v>-304.94776846642844</v>
      </c>
      <c r="T14" s="24">
        <f>IF(($E14      =0),0,(($P14      /$E14      )*100))</f>
        <v>80.48970465604296</v>
      </c>
      <c r="U14" s="26">
        <f>IF(($E14      =0),0,(($Q14      /$E14      )*100))</f>
        <v>74.385919158411767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IF(($L15      =0),0,((($N15      -$L15      )/$L15      )*100))</f>
        <v>0</v>
      </c>
      <c r="S15" s="25">
        <f>IF(($M15      =0),0,((($O15      -$M15      )/$M15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12682000</v>
      </c>
      <c r="C16" s="42">
        <v>1238000</v>
      </c>
      <c r="D16" s="42"/>
      <c r="E16" s="42">
        <f>$B16      +$C16      +$D16</f>
        <v>13920000</v>
      </c>
      <c r="F16" s="43">
        <v>13920000</v>
      </c>
      <c r="G16" s="44">
        <v>13920000</v>
      </c>
      <c r="H16" s="43">
        <v>1240000</v>
      </c>
      <c r="I16" s="44">
        <v>1173430</v>
      </c>
      <c r="J16" s="43">
        <v>5070000</v>
      </c>
      <c r="K16" s="44">
        <v>1664355</v>
      </c>
      <c r="L16" s="43">
        <v>3240000</v>
      </c>
      <c r="M16" s="44">
        <v>3470751</v>
      </c>
      <c r="N16" s="43">
        <v>3751000</v>
      </c>
      <c r="O16" s="44">
        <v>3486010</v>
      </c>
      <c r="P16" s="43">
        <f>$H16      +$J16      +$L16      +$N16</f>
        <v>13301000</v>
      </c>
      <c r="Q16" s="44">
        <f>$I16      +$K16      +$M16      +$O16</f>
        <v>9794546</v>
      </c>
      <c r="R16" s="24">
        <f>IF(($L16      =0),0,((($N16      -$L16      )/$L16      )*100))</f>
        <v>15.771604938271604</v>
      </c>
      <c r="S16" s="25">
        <f>IF(($M16      =0),0,((($O16      -$M16      )/$M16      )*100))</f>
        <v>0.43964548306692125</v>
      </c>
      <c r="T16" s="24">
        <f>IF(($E16      =0),0,(($P16      /$E16      )*100))</f>
        <v>95.553160919540232</v>
      </c>
      <c r="U16" s="26">
        <f>IF(($E16      =0),0,(($Q16      /$E16      )*100))</f>
        <v>70.363117816091957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IF(($L17      =0),0,((($N17      -$L17      )/$L17      )*100))</f>
        <v>0</v>
      </c>
      <c r="S17" s="25">
        <f>IF(($M17      =0),0,((($O17      -$M17      )/$M17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IF(($L18      =0),0,((($N18      -$L18      )/$L18      )*100))</f>
        <v>0</v>
      </c>
      <c r="S18" s="25">
        <f>IF(($M18      =0),0,((($O18      -$M18      )/$M18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IF(($L19      =0),0,((($N19      -$L19      )/$L19      )*100))</f>
        <v>0</v>
      </c>
      <c r="S19" s="25">
        <f>IF(($M19      =0),0,((($O19      -$M19      )/$M19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>
        <v>44745000</v>
      </c>
      <c r="C20" s="42">
        <v>87605000</v>
      </c>
      <c r="D20" s="42"/>
      <c r="E20" s="42">
        <f>$B20      +$C20      +$D20</f>
        <v>132350000</v>
      </c>
      <c r="F20" s="43">
        <v>132350000</v>
      </c>
      <c r="G20" s="44">
        <v>132350000</v>
      </c>
      <c r="H20" s="43"/>
      <c r="I20" s="44">
        <v>4405923</v>
      </c>
      <c r="J20" s="43">
        <v>9721000</v>
      </c>
      <c r="K20" s="44">
        <v>2006513</v>
      </c>
      <c r="L20" s="43">
        <v>6851000</v>
      </c>
      <c r="M20" s="44">
        <v>8942241</v>
      </c>
      <c r="N20" s="43">
        <v>17625000</v>
      </c>
      <c r="O20" s="44">
        <v>14031872</v>
      </c>
      <c r="P20" s="43">
        <f>$H20      +$J20      +$L20      +$N20</f>
        <v>34197000</v>
      </c>
      <c r="Q20" s="44">
        <f>$I20      +$K20      +$M20      +$O20</f>
        <v>29386549</v>
      </c>
      <c r="R20" s="24">
        <f>IF(($L20      =0),0,((($N20      -$L20      )/$L20      )*100))</f>
        <v>157.26171361844987</v>
      </c>
      <c r="S20" s="25">
        <f>IF(($M20      =0),0,((($O20      -$M20      )/$M20      )*100))</f>
        <v>56.916728144544528</v>
      </c>
      <c r="T20" s="24">
        <f>IF(($E20      =0),0,(($P20      /$E20      )*100))</f>
        <v>25.838307517944841</v>
      </c>
      <c r="U20" s="26">
        <f>IF(($E20      =0),0,(($Q20      /$E20      )*100))</f>
        <v>22.203663770306008</v>
      </c>
      <c r="V20" s="43">
        <v>68807000</v>
      </c>
      <c r="W20" s="44">
        <v>20703000</v>
      </c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IF(($L21      =0),0,((($N21      -$L21      )/$L21      )*100))</f>
        <v>0</v>
      </c>
      <c r="S21" s="25">
        <f>IF(($M21      =0),0,((($O21      -$M21      )/$M21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126013000</v>
      </c>
      <c r="C22" s="42"/>
      <c r="D22" s="42"/>
      <c r="E22" s="42">
        <f>$B22      +$C22      +$D22</f>
        <v>126013000</v>
      </c>
      <c r="F22" s="43">
        <v>126013000</v>
      </c>
      <c r="G22" s="44">
        <v>126013000</v>
      </c>
      <c r="H22" s="43"/>
      <c r="I22" s="44"/>
      <c r="J22" s="43">
        <v>56897000</v>
      </c>
      <c r="K22" s="44">
        <v>64486282</v>
      </c>
      <c r="L22" s="43">
        <v>37911000</v>
      </c>
      <c r="M22" s="44">
        <v>30796549</v>
      </c>
      <c r="N22" s="43">
        <v>31205000</v>
      </c>
      <c r="O22" s="44">
        <v>29630340</v>
      </c>
      <c r="P22" s="43">
        <f>$H22      +$J22      +$L22      +$N22</f>
        <v>126013000</v>
      </c>
      <c r="Q22" s="44">
        <f>$I22      +$K22      +$M22      +$O22</f>
        <v>124913171</v>
      </c>
      <c r="R22" s="24">
        <f>IF(($L22      =0),0,((($N22      -$L22      )/$L22      )*100))</f>
        <v>-17.688797446651368</v>
      </c>
      <c r="S22" s="25">
        <f>IF(($M22      =0),0,((($O22      -$M22      )/$M22      )*100))</f>
        <v>-3.7868171527920222</v>
      </c>
      <c r="T22" s="24">
        <f>IF(($E22      =0),0,(($P22      /$E22      )*100))</f>
        <v>100</v>
      </c>
      <c r="U22" s="26">
        <f>IF(($E22      =0),0,(($Q22      /$E22      )*100))</f>
        <v>99.127209891042995</v>
      </c>
      <c r="V22" s="43"/>
      <c r="W22" s="44"/>
    </row>
    <row r="23" spans="1:23" ht="13" x14ac:dyDescent="0.3">
      <c r="A23" s="23" t="s">
        <v>49</v>
      </c>
      <c r="B23" s="42">
        <v>483713000</v>
      </c>
      <c r="C23" s="42"/>
      <c r="D23" s="42"/>
      <c r="E23" s="42">
        <f>$B23      +$C23      +$D23</f>
        <v>483713000</v>
      </c>
      <c r="F23" s="43">
        <v>483713000</v>
      </c>
      <c r="G23" s="44">
        <v>483713000</v>
      </c>
      <c r="H23" s="43">
        <v>92546000</v>
      </c>
      <c r="I23" s="44">
        <v>97400352</v>
      </c>
      <c r="J23" s="43">
        <v>55133000</v>
      </c>
      <c r="K23" s="44">
        <v>64314198</v>
      </c>
      <c r="L23" s="43">
        <v>46731000</v>
      </c>
      <c r="M23" s="44">
        <v>116358692</v>
      </c>
      <c r="N23" s="43">
        <v>137124000</v>
      </c>
      <c r="O23" s="44">
        <v>197711094</v>
      </c>
      <c r="P23" s="43">
        <f>$H23      +$J23      +$L23      +$N23</f>
        <v>331534000</v>
      </c>
      <c r="Q23" s="44">
        <f>$I23      +$K23      +$M23      +$O23</f>
        <v>475784336</v>
      </c>
      <c r="R23" s="24">
        <f>IF(($L23      =0),0,((($N23      -$L23      )/$L23      )*100))</f>
        <v>193.43262502407396</v>
      </c>
      <c r="S23" s="25">
        <f>IF(($M23      =0),0,((($O23      -$M23      )/$M23      )*100))</f>
        <v>69.915191208921456</v>
      </c>
      <c r="T23" s="24">
        <f>IF(($E23      =0),0,(($P23      /$E23      )*100))</f>
        <v>68.539402496935168</v>
      </c>
      <c r="U23" s="26">
        <f>IF(($E23      =0),0,(($Q23      /$E23      )*100))</f>
        <v>98.360874320103036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IF(($L24      =0),0,((($N24      -$L24      )/$L24      )*100))</f>
        <v>0</v>
      </c>
      <c r="S24" s="25">
        <f>IF(($M24      =0),0,((($O24      -$M24      )/$M24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413544000</v>
      </c>
      <c r="C25" s="42">
        <v>522000</v>
      </c>
      <c r="D25" s="42"/>
      <c r="E25" s="42">
        <f>$B25      +$C25      +$D25</f>
        <v>414066000</v>
      </c>
      <c r="F25" s="43">
        <v>414066000</v>
      </c>
      <c r="G25" s="44">
        <v>414066000</v>
      </c>
      <c r="H25" s="43">
        <v>118443000</v>
      </c>
      <c r="I25" s="44">
        <v>122370245</v>
      </c>
      <c r="J25" s="43">
        <v>129684000</v>
      </c>
      <c r="K25" s="44">
        <v>137738753</v>
      </c>
      <c r="L25" s="43">
        <v>42737000</v>
      </c>
      <c r="M25" s="44">
        <v>33948760</v>
      </c>
      <c r="N25" s="43">
        <v>63709000</v>
      </c>
      <c r="O25" s="44">
        <v>106934416</v>
      </c>
      <c r="P25" s="43">
        <f>$H25      +$J25      +$L25      +$N25</f>
        <v>354573000</v>
      </c>
      <c r="Q25" s="44">
        <f>$I25      +$K25      +$M25      +$O25</f>
        <v>400992174</v>
      </c>
      <c r="R25" s="24">
        <f>IF(($L25      =0),0,((($N25      -$L25      )/$L25      )*100))</f>
        <v>49.072232491751876</v>
      </c>
      <c r="S25" s="25">
        <f>IF(($M25      =0),0,((($O25      -$M25      )/$M25      )*100))</f>
        <v>214.98769321766096</v>
      </c>
      <c r="T25" s="24">
        <f>IF(($E25      =0),0,(($P25      /$E25      )*100))</f>
        <v>85.632000695541294</v>
      </c>
      <c r="U25" s="26">
        <f>IF(($E25      =0),0,(($Q25      /$E25      )*100))</f>
        <v>96.842574372201526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IF(($L26      =0),0,((($N26      -$L26      )/$L26      )*100))</f>
        <v>0</v>
      </c>
      <c r="S26" s="25">
        <f>IF(($M26      =0),0,((($O26      -$M26      )/$M26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IF(($L27      =0),0,((($N27      -$L27      )/$L27      )*100))</f>
        <v>0</v>
      </c>
      <c r="S27" s="25">
        <f>IF(($M27      =0),0,((($O27      -$M27      )/$M27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190459000</v>
      </c>
      <c r="C28" s="39">
        <f>SUM(C29:C42)</f>
        <v>-2808000</v>
      </c>
      <c r="D28" s="39">
        <f>SUM(D29:D42)</f>
        <v>0</v>
      </c>
      <c r="E28" s="39">
        <f>SUM(E29:E42)</f>
        <v>187651000</v>
      </c>
      <c r="F28" s="40">
        <f>SUM(F29:F42)</f>
        <v>187651000</v>
      </c>
      <c r="G28" s="41">
        <f>SUM(G29:G42)</f>
        <v>187651000</v>
      </c>
      <c r="H28" s="40">
        <f>SUM(H29:H42)</f>
        <v>30519000</v>
      </c>
      <c r="I28" s="41">
        <f>SUM(I29:I42)</f>
        <v>27062998</v>
      </c>
      <c r="J28" s="40">
        <f>SUM(J29:J42)</f>
        <v>53107000</v>
      </c>
      <c r="K28" s="41">
        <f>SUM(K29:K42)</f>
        <v>42117008</v>
      </c>
      <c r="L28" s="40">
        <f>SUM(L29:L42)</f>
        <v>38847000</v>
      </c>
      <c r="M28" s="41">
        <f>SUM(M29:M42)</f>
        <v>45527040</v>
      </c>
      <c r="N28" s="40">
        <f>SUM(N29:N42)</f>
        <v>18139000</v>
      </c>
      <c r="O28" s="41">
        <f>SUM(O29:O42)</f>
        <v>54622641</v>
      </c>
      <c r="P28" s="40">
        <f>SUM(P29:P42)</f>
        <v>140612000</v>
      </c>
      <c r="Q28" s="41">
        <f>SUM(Q29:Q42)</f>
        <v>169329687</v>
      </c>
      <c r="R28" s="20">
        <f>IF(($L28      =0),0,((($N28      -$L28      )/$L28      )*100))</f>
        <v>-53.306561639251427</v>
      </c>
      <c r="S28" s="21">
        <f>IF(($M28      =0),0,((($O28      -$M28      )/$M28      )*100))</f>
        <v>19.978458955381242</v>
      </c>
      <c r="T28" s="20">
        <f>IF(($E28      =0),0,(($P28      /$E28      )*100))</f>
        <v>74.932720848809765</v>
      </c>
      <c r="U28" s="22">
        <f>IF(($E28      =0),0,(($Q28      /$E28      )*100))</f>
        <v>90.236495941934763</v>
      </c>
      <c r="V28" s="40">
        <f>SUM(V29:V42)</f>
        <v>40292000</v>
      </c>
      <c r="W28" s="41">
        <f>SUM(W29:W42)</f>
        <v>16378000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IF(($L29      =0),0,((($N29      -$L29      )/$L29      )*100))</f>
        <v>0</v>
      </c>
      <c r="S29" s="25">
        <f>IF(($M29      =0),0,((($O29      -$M29      )/$M29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IF(($L30      =0),0,((($N30      -$L30      )/$L30      )*100))</f>
        <v>0</v>
      </c>
      <c r="S30" s="25">
        <f>IF(($M30      =0),0,((($O30      -$M30      )/$M30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62600000</v>
      </c>
      <c r="C31" s="42"/>
      <c r="D31" s="42"/>
      <c r="E31" s="42">
        <f>$B31      +$C31      +$D31</f>
        <v>62600000</v>
      </c>
      <c r="F31" s="43">
        <v>62600000</v>
      </c>
      <c r="G31" s="44">
        <v>62600000</v>
      </c>
      <c r="H31" s="43">
        <v>13586000</v>
      </c>
      <c r="I31" s="44">
        <v>6184511</v>
      </c>
      <c r="J31" s="43">
        <v>12144000</v>
      </c>
      <c r="K31" s="44">
        <v>12328353</v>
      </c>
      <c r="L31" s="43">
        <v>8186000</v>
      </c>
      <c r="M31" s="44">
        <v>11482189</v>
      </c>
      <c r="N31" s="43"/>
      <c r="O31" s="44">
        <v>17593926</v>
      </c>
      <c r="P31" s="43">
        <f>$H31      +$J31      +$L31      +$N31</f>
        <v>33916000</v>
      </c>
      <c r="Q31" s="44">
        <f>$I31      +$K31      +$M31      +$O31</f>
        <v>47588979</v>
      </c>
      <c r="R31" s="24">
        <f>IF(($L31      =0),0,((($N31      -$L31      )/$L31      )*100))</f>
        <v>-100</v>
      </c>
      <c r="S31" s="25">
        <f>IF(($M31      =0),0,((($O31      -$M31      )/$M31      )*100))</f>
        <v>53.227977696587288</v>
      </c>
      <c r="T31" s="24">
        <f>IF(($E31      =0),0,(($P31      /$E31      )*100))</f>
        <v>54.178913738019176</v>
      </c>
      <c r="U31" s="26">
        <f>IF(($E31      =0),0,(($Q31      /$E31      )*100))</f>
        <v>76.020733226837052</v>
      </c>
      <c r="V31" s="43">
        <v>753000</v>
      </c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IF(($L32      =0),0,((($N32      -$L32      )/$L32      )*100))</f>
        <v>0</v>
      </c>
      <c r="S32" s="25">
        <f>IF(($M32      =0),0,((($O32      -$M32      )/$M32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77059000</v>
      </c>
      <c r="C33" s="42">
        <v>492000</v>
      </c>
      <c r="D33" s="42"/>
      <c r="E33" s="42">
        <f>$B33      +$C33      +$D33</f>
        <v>77551000</v>
      </c>
      <c r="F33" s="43">
        <v>77551000</v>
      </c>
      <c r="G33" s="44">
        <v>77551000</v>
      </c>
      <c r="H33" s="43">
        <v>13121000</v>
      </c>
      <c r="I33" s="44">
        <v>16803032</v>
      </c>
      <c r="J33" s="43">
        <v>26659000</v>
      </c>
      <c r="K33" s="44">
        <v>22087274</v>
      </c>
      <c r="L33" s="43">
        <v>16124000</v>
      </c>
      <c r="M33" s="44">
        <v>27008881</v>
      </c>
      <c r="N33" s="43">
        <v>11307000</v>
      </c>
      <c r="O33" s="44">
        <v>17425468</v>
      </c>
      <c r="P33" s="43">
        <f>$H33      +$J33      +$L33      +$N33</f>
        <v>67211000</v>
      </c>
      <c r="Q33" s="44">
        <f>$I33      +$K33      +$M33      +$O33</f>
        <v>83324655</v>
      </c>
      <c r="R33" s="24">
        <f>IF(($L33      =0),0,((($N33      -$L33      )/$L33      )*100))</f>
        <v>-29.874720912924836</v>
      </c>
      <c r="S33" s="25">
        <f>IF(($M33      =0),0,((($O33      -$M33      )/$M33      )*100))</f>
        <v>-35.482451124132098</v>
      </c>
      <c r="T33" s="24">
        <f>IF(($E33      =0),0,(($P33      /$E33      )*100))</f>
        <v>86.666838596536479</v>
      </c>
      <c r="U33" s="26">
        <f>IF(($E33      =0),0,(($Q33      /$E33      )*100))</f>
        <v>107.4449781434153</v>
      </c>
      <c r="V33" s="43"/>
      <c r="W33" s="44"/>
    </row>
    <row r="34" spans="1:23" ht="13" x14ac:dyDescent="0.3">
      <c r="A34" s="23" t="s">
        <v>60</v>
      </c>
      <c r="B34" s="42">
        <v>19800000</v>
      </c>
      <c r="C34" s="42">
        <v>-1500000</v>
      </c>
      <c r="D34" s="42"/>
      <c r="E34" s="42">
        <f>$B34      +$C34      +$D34</f>
        <v>18300000</v>
      </c>
      <c r="F34" s="43">
        <v>18300000</v>
      </c>
      <c r="G34" s="44">
        <v>18300000</v>
      </c>
      <c r="H34" s="43">
        <v>3137000</v>
      </c>
      <c r="I34" s="44">
        <v>3257711</v>
      </c>
      <c r="J34" s="43">
        <v>7769000</v>
      </c>
      <c r="K34" s="44">
        <v>6502410</v>
      </c>
      <c r="L34" s="43">
        <v>2968000</v>
      </c>
      <c r="M34" s="44">
        <v>2252368</v>
      </c>
      <c r="N34" s="43">
        <v>2802000</v>
      </c>
      <c r="O34" s="44">
        <v>8959201</v>
      </c>
      <c r="P34" s="43">
        <f>$H34      +$J34      +$L34      +$N34</f>
        <v>16676000</v>
      </c>
      <c r="Q34" s="44">
        <f>$I34      +$K34      +$M34      +$O34</f>
        <v>20971690</v>
      </c>
      <c r="R34" s="24">
        <f>IF(($L34      =0),0,((($N34      -$L34      )/$L34      )*100))</f>
        <v>-5.5929919137466308</v>
      </c>
      <c r="S34" s="25">
        <f>IF(($M34      =0),0,((($O34      -$M34      )/$M34      )*100))</f>
        <v>297.76808230271433</v>
      </c>
      <c r="T34" s="24">
        <f>IF(($E34      =0),0,(($P34      /$E34      )*100))</f>
        <v>91.125683060109282</v>
      </c>
      <c r="U34" s="26">
        <f>IF(($E34      =0),0,(($Q34      /$E34      )*100))</f>
        <v>114.59939890710382</v>
      </c>
      <c r="V34" s="43">
        <v>2515000</v>
      </c>
      <c r="W34" s="44">
        <v>2515000</v>
      </c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IF(($L35      =0),0,((($N35      -$L35      )/$L35      )*100))</f>
        <v>0</v>
      </c>
      <c r="S35" s="25">
        <f>IF(($M35      =0),0,((($O35      -$M35      )/$M35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31000000</v>
      </c>
      <c r="C36" s="42">
        <v>-1800000</v>
      </c>
      <c r="D36" s="42"/>
      <c r="E36" s="42">
        <f>$B36      +$C36      +$D36</f>
        <v>29200000</v>
      </c>
      <c r="F36" s="43">
        <v>29200000</v>
      </c>
      <c r="G36" s="44">
        <v>29200000</v>
      </c>
      <c r="H36" s="43">
        <v>675000</v>
      </c>
      <c r="I36" s="44">
        <v>817744</v>
      </c>
      <c r="J36" s="43">
        <v>6535000</v>
      </c>
      <c r="K36" s="44">
        <v>1198971</v>
      </c>
      <c r="L36" s="43">
        <v>11569000</v>
      </c>
      <c r="M36" s="44">
        <v>4783602</v>
      </c>
      <c r="N36" s="43">
        <v>4030000</v>
      </c>
      <c r="O36" s="44">
        <v>10644046</v>
      </c>
      <c r="P36" s="43">
        <f>$H36      +$J36      +$L36      +$N36</f>
        <v>22809000</v>
      </c>
      <c r="Q36" s="44">
        <f>$I36      +$K36      +$M36      +$O36</f>
        <v>17444363</v>
      </c>
      <c r="R36" s="24">
        <f>IF(($L36      =0),0,((($N36      -$L36      )/$L36      )*100))</f>
        <v>-65.165528567724081</v>
      </c>
      <c r="S36" s="25">
        <f>IF(($M36      =0),0,((($O36      -$M36      )/$M36      )*100))</f>
        <v>122.51111191942807</v>
      </c>
      <c r="T36" s="24">
        <f>IF(($E36      =0),0,(($P36      /$E36      )*100))</f>
        <v>78.113013698630141</v>
      </c>
      <c r="U36" s="26">
        <f>IF(($E36      =0),0,(($Q36      /$E36      )*100))</f>
        <v>59.740969178082196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IF(($L37      =0),0,((($N37      -$L37      )/$L37      )*100))</f>
        <v>0</v>
      </c>
      <c r="S37" s="25">
        <f>IF(($M37      =0),0,((($O37      -$M37      )/$M37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37024000</v>
      </c>
      <c r="W37" s="44">
        <v>13863000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IF(($L38      =0),0,((($N38      -$L38      )/$L38      )*100))</f>
        <v>0</v>
      </c>
      <c r="S38" s="25">
        <f>IF(($M38      =0),0,((($O38      -$M38      )/$M38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IF(($L39      =0),0,((($N39      -$L39      )/$L39      )*100))</f>
        <v>0</v>
      </c>
      <c r="S39" s="25">
        <f>IF(($M39      =0),0,((($O39      -$M39      )/$M39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IF(($L40      =0),0,((($N40      -$L40      )/$L40      )*100))</f>
        <v>0</v>
      </c>
      <c r="S40" s="25">
        <f>IF(($M40      =0),0,((($O40      -$M40      )/$M40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IF(($L41      =0),0,((($N41      -$L41      )/$L41      )*100))</f>
        <v>0</v>
      </c>
      <c r="S41" s="25">
        <f>IF(($M41      =0),0,((($O41      -$M41      )/$M41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IF(($L42      =0),0,((($N42      -$L42      )/$L42      )*100))</f>
        <v>0</v>
      </c>
      <c r="S42" s="25">
        <f>IF(($M42      =0),0,((($O42      -$M42      )/$M42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1470988000</v>
      </c>
      <c r="C43" s="45">
        <f>+C44+C56</f>
        <v>109929000</v>
      </c>
      <c r="D43" s="45">
        <f>+D44+D56</f>
        <v>0</v>
      </c>
      <c r="E43" s="45">
        <f>+E44+E56</f>
        <v>1580917000</v>
      </c>
      <c r="F43" s="46">
        <f>+F44+F56</f>
        <v>1625527000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24898000</v>
      </c>
      <c r="O43" s="47">
        <f>+O44+O56</f>
        <v>0</v>
      </c>
      <c r="P43" s="46">
        <f>+P44+P56</f>
        <v>24898000</v>
      </c>
      <c r="Q43" s="47">
        <f>+Q44+Q56</f>
        <v>0</v>
      </c>
      <c r="R43" s="29">
        <f>IF(($L43      =0),0,((($N43      -$L43      )/$L43      )*100))</f>
        <v>0</v>
      </c>
      <c r="S43" s="30">
        <f>IF(($M43      =0),0,((($O43      -$M43      )/$M43      )*100))</f>
        <v>0</v>
      </c>
      <c r="T43" s="29">
        <f>IF(($E43      =0),0,(($P43      /$E43      )*100))</f>
        <v>1.5749087396745056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1450845000</v>
      </c>
      <c r="C44" s="39">
        <f>SUM(C45:C55)</f>
        <v>109929000</v>
      </c>
      <c r="D44" s="39">
        <f>SUM(D45:D55)</f>
        <v>0</v>
      </c>
      <c r="E44" s="39">
        <f>SUM(E45:E55)</f>
        <v>1560774000</v>
      </c>
      <c r="F44" s="40">
        <f>SUM(F45:F55)</f>
        <v>1605384000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24898000</v>
      </c>
      <c r="O44" s="41">
        <f>SUM(O45:O55)</f>
        <v>0</v>
      </c>
      <c r="P44" s="40">
        <f>SUM(P45:P55)</f>
        <v>24898000</v>
      </c>
      <c r="Q44" s="41">
        <f>SUM(Q45:Q55)</f>
        <v>0</v>
      </c>
      <c r="R44" s="20">
        <f>IF(($L44      =0),0,((($N44      -$L44      )/$L44      )*100))</f>
        <v>0</v>
      </c>
      <c r="S44" s="21">
        <f>IF(($M44      =0),0,((($O44      -$M44      )/$M44      )*100))</f>
        <v>0</v>
      </c>
      <c r="T44" s="20">
        <f>IF(($E44      =0),0,(($P44      /$E44      )*100))</f>
        <v>1.5952341594619082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752661000</v>
      </c>
      <c r="C45" s="42"/>
      <c r="D45" s="42"/>
      <c r="E45" s="42">
        <f>$B45      +$C45      +$D45</f>
        <v>752661000</v>
      </c>
      <c r="F45" s="43">
        <v>752661000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IF(($L45      =0),0,((($N45      -$L45      )/$L45      )*100))</f>
        <v>0</v>
      </c>
      <c r="S45" s="25">
        <f>IF(($M45      =0),0,((($O45      -$M45      )/$M45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262911000</v>
      </c>
      <c r="C46" s="42"/>
      <c r="D46" s="42"/>
      <c r="E46" s="42">
        <f>$B46      +$C46      +$D46</f>
        <v>262911000</v>
      </c>
      <c r="F46" s="43">
        <v>262911000</v>
      </c>
      <c r="G46" s="44"/>
      <c r="H46" s="43"/>
      <c r="I46" s="44"/>
      <c r="J46" s="43"/>
      <c r="K46" s="44"/>
      <c r="L46" s="43"/>
      <c r="M46" s="44"/>
      <c r="N46" s="43">
        <v>24898000</v>
      </c>
      <c r="O46" s="44"/>
      <c r="P46" s="43">
        <f>$H46      +$J46      +$L46      +$N46</f>
        <v>24898000</v>
      </c>
      <c r="Q46" s="44">
        <f>$I46      +$K46      +$M46      +$O46</f>
        <v>0</v>
      </c>
      <c r="R46" s="24">
        <f>IF(($L46      =0),0,((($N46      -$L46      )/$L46      )*100))</f>
        <v>0</v>
      </c>
      <c r="S46" s="25">
        <f>IF(($M46      =0),0,((($O46      -$M46      )/$M46      )*100))</f>
        <v>0</v>
      </c>
      <c r="T46" s="24">
        <f>IF(($E46      =0),0,(($P46      /$E46      )*100))</f>
        <v>9.4701248711541162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5300000</v>
      </c>
      <c r="C47" s="42">
        <v>9674000</v>
      </c>
      <c r="D47" s="42"/>
      <c r="E47" s="42">
        <f>$B47      +$C47      +$D47</f>
        <v>14974000</v>
      </c>
      <c r="F47" s="43">
        <v>14974000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IF(($L47      =0),0,((($N47      -$L47      )/$L47      )*100))</f>
        <v>0</v>
      </c>
      <c r="S47" s="25">
        <f>IF(($M47      =0),0,((($O47      -$M47      )/$M47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IF(($L48      =0),0,((($N48      -$L48      )/$L48      )*100))</f>
        <v>0</v>
      </c>
      <c r="S48" s="25">
        <f>IF(($M48      =0),0,((($O48      -$M48      )/$M48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IF(($L49      =0),0,((($N49      -$L49      )/$L49      )*100))</f>
        <v>0</v>
      </c>
      <c r="S49" s="25">
        <f>IF(($M49      =0),0,((($O49      -$M49      )/$M49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IF(($L50      =0),0,((($N50      -$L50      )/$L50      )*100))</f>
        <v>0</v>
      </c>
      <c r="S50" s="25">
        <f>IF(($M50      =0),0,((($O50      -$M50      )/$M50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IF(($L51      =0),0,((($N51      -$L51      )/$L51      )*100))</f>
        <v>0</v>
      </c>
      <c r="S51" s="25">
        <f>IF(($M51      =0),0,((($O51      -$M51      )/$M51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IF(($L52      =0),0,((($N52      -$L52      )/$L52      )*100))</f>
        <v>0</v>
      </c>
      <c r="S52" s="25">
        <f>IF(($M52      =0),0,((($O52      -$M52      )/$M52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429973000</v>
      </c>
      <c r="C53" s="42"/>
      <c r="D53" s="42"/>
      <c r="E53" s="42">
        <f>$B53      +$C53      +$D53</f>
        <v>429973000</v>
      </c>
      <c r="F53" s="43">
        <v>429973000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IF(($L53      =0),0,((($N53      -$L53      )/$L53      )*100))</f>
        <v>0</v>
      </c>
      <c r="S53" s="25">
        <f>IF(($M53      =0),0,((($O53      -$M53      )/$M53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IF(($L54      =0),0,((($N54      -$L54      )/$L54      )*100))</f>
        <v>0</v>
      </c>
      <c r="S54" s="25">
        <f>IF(($M54      =0),0,((($O54      -$M54      )/$M54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>
        <v>100255000</v>
      </c>
      <c r="D55" s="42"/>
      <c r="E55" s="42">
        <f>$B55      +$C55      +$D55</f>
        <v>100255000</v>
      </c>
      <c r="F55" s="43">
        <v>144865000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IF(($L55      =0),0,((($N55      -$L55      )/$L55      )*100))</f>
        <v>0</v>
      </c>
      <c r="S55" s="25">
        <f>IF(($M55      =0),0,((($O55      -$M55      )/$M55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20143000</v>
      </c>
      <c r="C56" s="39">
        <f>SUM(C57:C60)</f>
        <v>0</v>
      </c>
      <c r="D56" s="39">
        <f>SUM(D57:D60)</f>
        <v>0</v>
      </c>
      <c r="E56" s="39">
        <f>SUM(E57:E60)</f>
        <v>20143000</v>
      </c>
      <c r="F56" s="40">
        <f>SUM(F57:F60)</f>
        <v>20143000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IF(($L56      =0),0,((($N56      -$L56      )/$L56      )*100))</f>
        <v>0</v>
      </c>
      <c r="S56" s="21">
        <f>IF(($M56      =0),0,((($O56      -$M56      )/$M56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IF(($L57      =0),0,((($N57      -$L57      )/$L57      )*100))</f>
        <v>0</v>
      </c>
      <c r="S57" s="25">
        <f>IF(($M57      =0),0,((($O57      -$M57      )/$M57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IF(($L58      =0),0,((($N58      -$L58      )/$L58      )*100))</f>
        <v>0</v>
      </c>
      <c r="S58" s="25">
        <f>IF(($M58      =0),0,((($O58      -$M58      )/$M58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>
        <v>20143000</v>
      </c>
      <c r="C59" s="42"/>
      <c r="D59" s="42"/>
      <c r="E59" s="42">
        <f>$B59      +$C59      +$D59</f>
        <v>20143000</v>
      </c>
      <c r="F59" s="43">
        <v>20143000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IF(($L59      =0),0,((($N59      -$L59      )/$L59      )*100))</f>
        <v>0</v>
      </c>
      <c r="S59" s="25">
        <f>IF(($M59      =0),0,((($O59      -$M59      )/$M59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IF(($L60      =0),0,((($N60      -$L60      )/$L60      )*100))</f>
        <v>0</v>
      </c>
      <c r="S60" s="25">
        <f>IF(($M60      =0),0,((($O60      -$M60      )/$M60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6740213000</v>
      </c>
      <c r="C61" s="39">
        <f>+C8+C43</f>
        <v>134487000</v>
      </c>
      <c r="D61" s="39">
        <f>+D8+D43</f>
        <v>0</v>
      </c>
      <c r="E61" s="39">
        <f>+E8+E43</f>
        <v>6874700000</v>
      </c>
      <c r="F61" s="40">
        <f>+F8+F43</f>
        <v>6919310000</v>
      </c>
      <c r="G61" s="41">
        <f>+G8+G43</f>
        <v>5293783000</v>
      </c>
      <c r="H61" s="40">
        <f>+H8+H43</f>
        <v>1027163000</v>
      </c>
      <c r="I61" s="41">
        <f>+I8+I43</f>
        <v>929796980</v>
      </c>
      <c r="J61" s="40">
        <f>+J8+J43</f>
        <v>1459766000</v>
      </c>
      <c r="K61" s="41">
        <f>+K8+K43</f>
        <v>1352266061</v>
      </c>
      <c r="L61" s="40">
        <f>+L8+L43</f>
        <v>871232000</v>
      </c>
      <c r="M61" s="41">
        <f>+M8+M43</f>
        <v>1049265038</v>
      </c>
      <c r="N61" s="40">
        <f>+N8+N43</f>
        <v>1242358000</v>
      </c>
      <c r="O61" s="41">
        <f>+O8+O43</f>
        <v>1461324024</v>
      </c>
      <c r="P61" s="40">
        <f>+P8+P43</f>
        <v>4600519000</v>
      </c>
      <c r="Q61" s="41">
        <f>+Q8+Q43</f>
        <v>4792652103</v>
      </c>
      <c r="R61" s="20">
        <f>IF(($L61      =0),0,((($N61      -$L61      )/$L61      )*100))</f>
        <v>42.597838463233671</v>
      </c>
      <c r="S61" s="21">
        <f>IF(($M61      =0),0,((($O61      -$M61      )/$M61      )*100))</f>
        <v>39.271201372097941</v>
      </c>
      <c r="T61" s="20">
        <f>IF(($E61      =0),0,(($P61      /$E61      )*100))</f>
        <v>66.919560126260052</v>
      </c>
      <c r="U61" s="22">
        <f>IF(($E61      =0),0,(($Q61      /$E61      )*100))</f>
        <v>69.714345396890039</v>
      </c>
      <c r="V61" s="40">
        <f>+V8+V43</f>
        <v>273388000</v>
      </c>
      <c r="W61" s="41">
        <f>+W8+W43</f>
        <v>57308000</v>
      </c>
    </row>
    <row r="62" spans="1:23" ht="13" x14ac:dyDescent="0.3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IF(($L62      =0),0,((($N62      -$L62      )/$L62      )*100))</f>
        <v>0</v>
      </c>
      <c r="S62" s="21">
        <f>IF(($M62      =0),0,((($O62      -$M62      )/$M62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IF(($L63      =0),0,((($N63      -$L63      )/$L63      )*100))</f>
        <v>0</v>
      </c>
      <c r="S63" s="25">
        <f>IF(($M63      =0),0,((($O63      -$M63      )/$M63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IF(($L64      =0),0,((($N64      -$L64      )/$L64      )*100))</f>
        <v>0</v>
      </c>
      <c r="S64" s="25">
        <f>IF(($M64      =0),0,((($O64      -$M64      )/$M64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6740213000</v>
      </c>
      <c r="C65" s="48">
        <f>+C61+C62</f>
        <v>134487000</v>
      </c>
      <c r="D65" s="48">
        <f>+D61+D62</f>
        <v>0</v>
      </c>
      <c r="E65" s="48">
        <f>+E61+E62</f>
        <v>6874700000</v>
      </c>
      <c r="F65" s="49">
        <f>+F61+F62</f>
        <v>6919310000</v>
      </c>
      <c r="G65" s="50">
        <f>+G61+G62</f>
        <v>5293783000</v>
      </c>
      <c r="H65" s="49">
        <f>+H61+H62</f>
        <v>1027163000</v>
      </c>
      <c r="I65" s="50">
        <f>+I61+I62</f>
        <v>929796980</v>
      </c>
      <c r="J65" s="49">
        <f>+J61+J62</f>
        <v>1459766000</v>
      </c>
      <c r="K65" s="50">
        <f>+K61+K62</f>
        <v>1352266061</v>
      </c>
      <c r="L65" s="49">
        <f>+L61+L62</f>
        <v>871232000</v>
      </c>
      <c r="M65" s="51">
        <f>+M61+M62</f>
        <v>1049265038</v>
      </c>
      <c r="N65" s="49">
        <f>+N61+N62</f>
        <v>1242358000</v>
      </c>
      <c r="O65" s="50">
        <f>+O61+O62</f>
        <v>1461324024</v>
      </c>
      <c r="P65" s="49">
        <f>+P61+P62</f>
        <v>4600519000</v>
      </c>
      <c r="Q65" s="50">
        <f>+Q61+Q62</f>
        <v>4792652103</v>
      </c>
      <c r="R65" s="34">
        <f>IF(($L65      =0),0,((($N65      -$L65      )/$L65      )*100))</f>
        <v>42.597838463233671</v>
      </c>
      <c r="S65" s="35">
        <f>IF(($M65      =0),0,((($O65      -$M65      )/$M65      )*100))</f>
        <v>39.271201372097941</v>
      </c>
      <c r="T65" s="34">
        <f>IF(($E65      =0),0,(($P65      /$E65      )*100))</f>
        <v>66.919560126260052</v>
      </c>
      <c r="U65" s="35">
        <f>IF(($E65      =0),0,(($Q65      /$E65      )*100))</f>
        <v>69.714345396890039</v>
      </c>
      <c r="V65" s="49">
        <f>+V61+V62</f>
        <v>273388000</v>
      </c>
      <c r="W65" s="50">
        <f>+W61+W62</f>
        <v>57308000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CC05-A295-4AFD-BD0A-3EF76736E44B}">
  <sheetPr>
    <pageSetUpPr fitToPage="1"/>
  </sheetPr>
  <dimension ref="A1:W80"/>
  <sheetViews>
    <sheetView showGridLines="0" workbookViewId="0">
      <selection activeCell="A7" sqref="A7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3600228000</v>
      </c>
      <c r="C8" s="36">
        <f>+C9+C28</f>
        <v>38659000</v>
      </c>
      <c r="D8" s="36">
        <f>+D9+D28</f>
        <v>0</v>
      </c>
      <c r="E8" s="36">
        <f>+E9+E28</f>
        <v>3638887000</v>
      </c>
      <c r="F8" s="37">
        <f>+F9+F28</f>
        <v>3638887000</v>
      </c>
      <c r="G8" s="38">
        <f>+G9+G28</f>
        <v>3512214000</v>
      </c>
      <c r="H8" s="37">
        <f>+H9+H28</f>
        <v>954140000</v>
      </c>
      <c r="I8" s="38">
        <f>+I9+I28</f>
        <v>458804722</v>
      </c>
      <c r="J8" s="37">
        <f>+J9+J28</f>
        <v>1078634000</v>
      </c>
      <c r="K8" s="38">
        <f>+K9+K28</f>
        <v>570993657</v>
      </c>
      <c r="L8" s="37">
        <f>+L9+L28</f>
        <v>437755000</v>
      </c>
      <c r="M8" s="38">
        <f>+M9+M28</f>
        <v>420645991</v>
      </c>
      <c r="N8" s="37">
        <f>+N9+N28</f>
        <v>671401000</v>
      </c>
      <c r="O8" s="38">
        <f>+O9+O28</f>
        <v>479818859</v>
      </c>
      <c r="P8" s="37">
        <f>+P9+P28</f>
        <v>3141930000</v>
      </c>
      <c r="Q8" s="38">
        <f>+Q9+Q28</f>
        <v>1930263229</v>
      </c>
      <c r="R8" s="16">
        <f>IF(($L8       =0),0,((($N8       -$L8       )/$L8       )*100))</f>
        <v>53.373690763098082</v>
      </c>
      <c r="S8" s="17">
        <f>IF(($M8       =0),0,((($O8       -$M8       )/$M8       )*100))</f>
        <v>14.06714179287162</v>
      </c>
      <c r="T8" s="16">
        <f>IF(($E8       =0),0,(($P8       /$E8       )*100))</f>
        <v>86.343159323166674</v>
      </c>
      <c r="U8" s="18">
        <f>IF(($E8       =0),0,(($Q8       /$E8       )*100))</f>
        <v>53.045429248009079</v>
      </c>
      <c r="V8" s="37">
        <f>+V9+V28</f>
        <v>143216000</v>
      </c>
      <c r="W8" s="38">
        <f>+W9+W28</f>
        <v>50476000</v>
      </c>
    </row>
    <row r="9" spans="1:23" ht="13" x14ac:dyDescent="0.3">
      <c r="A9" s="19" t="s">
        <v>35</v>
      </c>
      <c r="B9" s="39">
        <f>SUM(B10:B27)</f>
        <v>3441330000</v>
      </c>
      <c r="C9" s="39">
        <f>SUM(C10:C27)</f>
        <v>18787000</v>
      </c>
      <c r="D9" s="39">
        <f>SUM(D10:D27)</f>
        <v>0</v>
      </c>
      <c r="E9" s="39">
        <f>SUM(E10:E27)</f>
        <v>3460117000</v>
      </c>
      <c r="F9" s="40">
        <f>SUM(F10:F27)</f>
        <v>3460117000</v>
      </c>
      <c r="G9" s="41">
        <f>SUM(G10:G27)</f>
        <v>3333444000</v>
      </c>
      <c r="H9" s="40">
        <f>SUM(H10:H27)</f>
        <v>925518000</v>
      </c>
      <c r="I9" s="41">
        <f>SUM(I10:I27)</f>
        <v>439285743</v>
      </c>
      <c r="J9" s="40">
        <f>SUM(J10:J27)</f>
        <v>1048282000</v>
      </c>
      <c r="K9" s="41">
        <f>SUM(K10:K27)</f>
        <v>535221682</v>
      </c>
      <c r="L9" s="40">
        <f>SUM(L10:L27)</f>
        <v>418385000</v>
      </c>
      <c r="M9" s="41">
        <f>SUM(M10:M27)</f>
        <v>404034307</v>
      </c>
      <c r="N9" s="40">
        <f>SUM(N10:N27)</f>
        <v>631273000</v>
      </c>
      <c r="O9" s="41">
        <f>SUM(O10:O27)</f>
        <v>444275273</v>
      </c>
      <c r="P9" s="40">
        <f>SUM(P10:P27)</f>
        <v>3023458000</v>
      </c>
      <c r="Q9" s="41">
        <f>SUM(Q10:Q27)</f>
        <v>1822817005</v>
      </c>
      <c r="R9" s="20">
        <f>IF(($L9       =0),0,((($N9       -$L9       )/$L9       )*100))</f>
        <v>50.883277364150246</v>
      </c>
      <c r="S9" s="21">
        <f>IF(($M9       =0),0,((($O9       -$M9       )/$M9       )*100))</f>
        <v>9.9597893799647057</v>
      </c>
      <c r="T9" s="20">
        <f>IF(($E9       =0),0,(($P9       /$E9       )*100))</f>
        <v>87.380224425937044</v>
      </c>
      <c r="U9" s="22">
        <f>IF(($E9       =0),0,(($Q9       /$E9       )*100))</f>
        <v>52.68079099637383</v>
      </c>
      <c r="V9" s="40">
        <f>SUM(V10:V27)</f>
        <v>119416000</v>
      </c>
      <c r="W9" s="41">
        <f>SUM(W10:W27)</f>
        <v>50476000</v>
      </c>
    </row>
    <row r="10" spans="1:23" ht="13" x14ac:dyDescent="0.3">
      <c r="A10" s="23" t="s">
        <v>36</v>
      </c>
      <c r="B10" s="42">
        <v>2071466000</v>
      </c>
      <c r="C10" s="42">
        <v>28741000</v>
      </c>
      <c r="D10" s="42"/>
      <c r="E10" s="42">
        <f>$B10      +$C10      +$D10</f>
        <v>2100207000</v>
      </c>
      <c r="F10" s="43">
        <v>2100207000</v>
      </c>
      <c r="G10" s="44">
        <v>2100207000</v>
      </c>
      <c r="H10" s="43">
        <v>741810000</v>
      </c>
      <c r="I10" s="44">
        <v>344638838</v>
      </c>
      <c r="J10" s="43">
        <v>714866000</v>
      </c>
      <c r="K10" s="44">
        <v>389772558</v>
      </c>
      <c r="L10" s="43">
        <v>287225000</v>
      </c>
      <c r="M10" s="44">
        <v>301566926</v>
      </c>
      <c r="N10" s="43">
        <v>336808000</v>
      </c>
      <c r="O10" s="44">
        <v>193716293</v>
      </c>
      <c r="P10" s="43">
        <f>$H10      +$J10      +$L10      +$N10</f>
        <v>2080709000</v>
      </c>
      <c r="Q10" s="44">
        <f>$I10      +$K10      +$M10      +$O10</f>
        <v>1229694615</v>
      </c>
      <c r="R10" s="24">
        <f>IF(($L10      =0),0,((($N10      -$L10      )/$L10      )*100))</f>
        <v>17.262773087300896</v>
      </c>
      <c r="S10" s="25">
        <f>IF(($M10      =0),0,((($O10      -$M10      )/$M10      )*100))</f>
        <v>-35.763415580924814</v>
      </c>
      <c r="T10" s="24">
        <f>IF(($E10      =0),0,(($P10      /$E10      )*100))</f>
        <v>99.071615321727819</v>
      </c>
      <c r="U10" s="26">
        <f>IF(($E10      =0),0,(($Q10      /$E10      )*100))</f>
        <v>58.551114961525222</v>
      </c>
      <c r="V10" s="43">
        <v>309000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IF(($L11      =0),0,((($N11      -$L11      )/$L11      )*100))</f>
        <v>0</v>
      </c>
      <c r="S11" s="25">
        <f>IF(($M11      =0),0,((($O11      -$M11      )/$M11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>$B12      +$C12      +$D12</f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>$H12      +$J12      +$L12      +$N12</f>
        <v>0</v>
      </c>
      <c r="Q12" s="44">
        <f>$I12      +$K12      +$M12      +$O12</f>
        <v>0</v>
      </c>
      <c r="R12" s="24">
        <f>IF(($L12      =0),0,((($N12      -$L12      )/$L12      )*100))</f>
        <v>0</v>
      </c>
      <c r="S12" s="25">
        <f>IF(($M12      =0),0,((($O12      -$M12      )/$M12      )*100))</f>
        <v>0</v>
      </c>
      <c r="T12" s="24">
        <f>IF(($E12      =0),0,(($P12      /$E12      )*100))</f>
        <v>0</v>
      </c>
      <c r="U12" s="26">
        <f>IF(($E12      =0),0,(($Q12      /$E12      )*100))</f>
        <v>0</v>
      </c>
      <c r="V12" s="43">
        <v>58193000</v>
      </c>
      <c r="W12" s="44">
        <v>28352000</v>
      </c>
    </row>
    <row r="13" spans="1:23" ht="13" x14ac:dyDescent="0.3">
      <c r="A13" s="23" t="s">
        <v>39</v>
      </c>
      <c r="B13" s="42">
        <v>197279000</v>
      </c>
      <c r="C13" s="42">
        <v>7173000</v>
      </c>
      <c r="D13" s="42"/>
      <c r="E13" s="42">
        <f>$B13      +$C13      +$D13</f>
        <v>204452000</v>
      </c>
      <c r="F13" s="43">
        <v>204452000</v>
      </c>
      <c r="G13" s="44">
        <v>204452000</v>
      </c>
      <c r="H13" s="43">
        <v>38969000</v>
      </c>
      <c r="I13" s="44">
        <v>36425511</v>
      </c>
      <c r="J13" s="43">
        <v>43295000</v>
      </c>
      <c r="K13" s="44">
        <v>25985883</v>
      </c>
      <c r="L13" s="43">
        <v>18993000</v>
      </c>
      <c r="M13" s="44">
        <v>29114987</v>
      </c>
      <c r="N13" s="43">
        <v>39844000</v>
      </c>
      <c r="O13" s="44">
        <v>36525871</v>
      </c>
      <c r="P13" s="43">
        <f>$H13      +$J13      +$L13      +$N13</f>
        <v>141101000</v>
      </c>
      <c r="Q13" s="44">
        <f>$I13      +$K13      +$M13      +$O13</f>
        <v>128052252</v>
      </c>
      <c r="R13" s="24">
        <f>IF(($L13      =0),0,((($N13      -$L13      )/$L13      )*100))</f>
        <v>109.78255146632969</v>
      </c>
      <c r="S13" s="25">
        <f>IF(($M13      =0),0,((($O13      -$M13      )/$M13      )*100))</f>
        <v>25.45384615833763</v>
      </c>
      <c r="T13" s="24">
        <f>IF(($E13      =0),0,(($P13      /$E13      )*100))</f>
        <v>69.014242951890907</v>
      </c>
      <c r="U13" s="26">
        <f>IF(($E13      =0),0,(($Q13      /$E13      )*100))</f>
        <v>62.631939037035586</v>
      </c>
      <c r="V13" s="43">
        <v>792000</v>
      </c>
      <c r="W13" s="44"/>
    </row>
    <row r="14" spans="1:23" ht="13" x14ac:dyDescent="0.3">
      <c r="A14" s="23" t="s">
        <v>40</v>
      </c>
      <c r="B14" s="42">
        <v>40659000</v>
      </c>
      <c r="C14" s="42">
        <v>-1599000</v>
      </c>
      <c r="D14" s="42"/>
      <c r="E14" s="42">
        <f>$B14      +$C14      +$D14</f>
        <v>39060000</v>
      </c>
      <c r="F14" s="43">
        <v>39060000</v>
      </c>
      <c r="G14" s="44">
        <v>39060000</v>
      </c>
      <c r="H14" s="43">
        <v>2147000</v>
      </c>
      <c r="I14" s="44"/>
      <c r="J14" s="43">
        <v>11277000</v>
      </c>
      <c r="K14" s="44">
        <v>-8852766</v>
      </c>
      <c r="L14" s="43">
        <v>4448000</v>
      </c>
      <c r="M14" s="44">
        <v>612990</v>
      </c>
      <c r="N14" s="43">
        <v>8612000</v>
      </c>
      <c r="O14" s="44"/>
      <c r="P14" s="43">
        <f>$H14      +$J14      +$L14      +$N14</f>
        <v>26484000</v>
      </c>
      <c r="Q14" s="44">
        <f>$I14      +$K14      +$M14      +$O14</f>
        <v>-8239776</v>
      </c>
      <c r="R14" s="24">
        <f>IF(($L14      =0),0,((($N14      -$L14      )/$L14      )*100))</f>
        <v>93.615107913669064</v>
      </c>
      <c r="S14" s="25">
        <f>IF(($M14      =0),0,((($O14      -$M14      )/$M14      )*100))</f>
        <v>-100</v>
      </c>
      <c r="T14" s="24">
        <f>IF(($E14      =0),0,(($P14      /$E14      )*100))</f>
        <v>67.803379416282638</v>
      </c>
      <c r="U14" s="26">
        <f>IF(($E14      =0),0,(($Q14      /$E14      )*100))</f>
        <v>-21.095176651305682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IF(($L15      =0),0,((($N15      -$L15      )/$L15      )*100))</f>
        <v>0</v>
      </c>
      <c r="S15" s="25">
        <f>IF(($M15      =0),0,((($O15      -$M15      )/$M15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7683000</v>
      </c>
      <c r="C16" s="42">
        <v>619000</v>
      </c>
      <c r="D16" s="42"/>
      <c r="E16" s="42">
        <f>$B16      +$C16      +$D16</f>
        <v>8302000</v>
      </c>
      <c r="F16" s="43">
        <v>8302000</v>
      </c>
      <c r="G16" s="44">
        <v>8302000</v>
      </c>
      <c r="H16" s="43">
        <v>1004000</v>
      </c>
      <c r="I16" s="44">
        <v>218614</v>
      </c>
      <c r="J16" s="43">
        <v>2250000</v>
      </c>
      <c r="K16" s="44">
        <v>2373210</v>
      </c>
      <c r="L16" s="43">
        <v>694000</v>
      </c>
      <c r="M16" s="44">
        <v>1206194</v>
      </c>
      <c r="N16" s="43">
        <v>2502000</v>
      </c>
      <c r="O16" s="44">
        <v>3164291</v>
      </c>
      <c r="P16" s="43">
        <f>$H16      +$J16      +$L16      +$N16</f>
        <v>6450000</v>
      </c>
      <c r="Q16" s="44">
        <f>$I16      +$K16      +$M16      +$O16</f>
        <v>6962309</v>
      </c>
      <c r="R16" s="24">
        <f>IF(($L16      =0),0,((($N16      -$L16      )/$L16      )*100))</f>
        <v>260.51873198847261</v>
      </c>
      <c r="S16" s="25">
        <f>IF(($M16      =0),0,((($O16      -$M16      )/$M16      )*100))</f>
        <v>162.33682144000053</v>
      </c>
      <c r="T16" s="24">
        <f>IF(($E16      =0),0,(($P16      /$E16      )*100))</f>
        <v>77.692122380149371</v>
      </c>
      <c r="U16" s="26">
        <f>IF(($E16      =0),0,(($Q16      /$E16      )*100))</f>
        <v>83.863033004095399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IF(($L17      =0),0,((($N17      -$L17      )/$L17      )*100))</f>
        <v>0</v>
      </c>
      <c r="S17" s="25">
        <f>IF(($M17      =0),0,((($O17      -$M17      )/$M17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IF(($L18      =0),0,((($N18      -$L18      )/$L18      )*100))</f>
        <v>0</v>
      </c>
      <c r="S18" s="25">
        <f>IF(($M18      =0),0,((($O18      -$M18      )/$M18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IF(($L19      =0),0,((($N19      -$L19      )/$L19      )*100))</f>
        <v>0</v>
      </c>
      <c r="S19" s="25">
        <f>IF(($M19      =0),0,((($O19      -$M19      )/$M19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>
        <v>111790000</v>
      </c>
      <c r="C20" s="42">
        <v>76600000</v>
      </c>
      <c r="D20" s="42"/>
      <c r="E20" s="42">
        <f>$B20      +$C20      +$D20</f>
        <v>188390000</v>
      </c>
      <c r="F20" s="43">
        <v>188390000</v>
      </c>
      <c r="G20" s="44">
        <v>188390000</v>
      </c>
      <c r="H20" s="43">
        <v>1868000</v>
      </c>
      <c r="I20" s="44">
        <v>3635846</v>
      </c>
      <c r="J20" s="43">
        <v>18019000</v>
      </c>
      <c r="K20" s="44">
        <v>32591169</v>
      </c>
      <c r="L20" s="43">
        <v>14924000</v>
      </c>
      <c r="M20" s="44">
        <v>29366409</v>
      </c>
      <c r="N20" s="43">
        <v>30286000</v>
      </c>
      <c r="O20" s="44">
        <v>21491593</v>
      </c>
      <c r="P20" s="43">
        <f>$H20      +$J20      +$L20      +$N20</f>
        <v>65097000</v>
      </c>
      <c r="Q20" s="44">
        <f>$I20      +$K20      +$M20      +$O20</f>
        <v>87085017</v>
      </c>
      <c r="R20" s="24">
        <f>IF(($L20      =0),0,((($N20      -$L20      )/$L20      )*100))</f>
        <v>102.93487000804073</v>
      </c>
      <c r="S20" s="25">
        <f>IF(($M20      =0),0,((($O20      -$M20      )/$M20      )*100))</f>
        <v>-26.815726771359756</v>
      </c>
      <c r="T20" s="24">
        <f>IF(($E20      =0),0,(($P20      /$E20      )*100))</f>
        <v>34.554381867402725</v>
      </c>
      <c r="U20" s="26">
        <f>IF(($E20      =0),0,(($Q20      /$E20      )*100))</f>
        <v>46.225923350496309</v>
      </c>
      <c r="V20" s="43">
        <v>60122000</v>
      </c>
      <c r="W20" s="44">
        <v>22124000</v>
      </c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IF(($L21      =0),0,((($N21      -$L21      )/$L21      )*100))</f>
        <v>0</v>
      </c>
      <c r="S21" s="25">
        <f>IF(($M21      =0),0,((($O21      -$M21      )/$M21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497246000</v>
      </c>
      <c r="C22" s="42">
        <v>-75658000</v>
      </c>
      <c r="D22" s="42"/>
      <c r="E22" s="42">
        <f>$B22      +$C22      +$D22</f>
        <v>421588000</v>
      </c>
      <c r="F22" s="43">
        <v>421588000</v>
      </c>
      <c r="G22" s="44">
        <v>294915000</v>
      </c>
      <c r="H22" s="43">
        <v>44973000</v>
      </c>
      <c r="I22" s="44">
        <v>20566151</v>
      </c>
      <c r="J22" s="43">
        <v>111957000</v>
      </c>
      <c r="K22" s="44">
        <v>45398069</v>
      </c>
      <c r="L22" s="43">
        <v>51072000</v>
      </c>
      <c r="M22" s="44">
        <v>15585862</v>
      </c>
      <c r="N22" s="43">
        <v>61577000</v>
      </c>
      <c r="O22" s="44">
        <v>133799329</v>
      </c>
      <c r="P22" s="43">
        <f>$H22      +$J22      +$L22      +$N22</f>
        <v>269579000</v>
      </c>
      <c r="Q22" s="44">
        <f>$I22      +$K22      +$M22      +$O22</f>
        <v>215349411</v>
      </c>
      <c r="R22" s="24">
        <f>IF(($L22      =0),0,((($N22      -$L22      )/$L22      )*100))</f>
        <v>20.569000626566417</v>
      </c>
      <c r="S22" s="25">
        <f>IF(($M22      =0),0,((($O22      -$M22      )/$M22      )*100))</f>
        <v>758.46601875468934</v>
      </c>
      <c r="T22" s="24">
        <f>IF(($E22      =0),0,(($P22      /$E22      )*100))</f>
        <v>63.943708075182407</v>
      </c>
      <c r="U22" s="26">
        <f>IF(($E22      =0),0,(($Q22      /$E22      )*100))</f>
        <v>51.080536210708082</v>
      </c>
      <c r="V22" s="43"/>
      <c r="W22" s="44"/>
    </row>
    <row r="23" spans="1:23" ht="13" x14ac:dyDescent="0.3">
      <c r="A23" s="23" t="s">
        <v>49</v>
      </c>
      <c r="B23" s="42">
        <v>442470000</v>
      </c>
      <c r="C23" s="42">
        <v>-23089000</v>
      </c>
      <c r="D23" s="42"/>
      <c r="E23" s="42">
        <f>$B23      +$C23      +$D23</f>
        <v>419381000</v>
      </c>
      <c r="F23" s="43">
        <v>419381000</v>
      </c>
      <c r="G23" s="44">
        <v>419381000</v>
      </c>
      <c r="H23" s="43">
        <v>85044000</v>
      </c>
      <c r="I23" s="44">
        <v>33800783</v>
      </c>
      <c r="J23" s="43">
        <v>105643000</v>
      </c>
      <c r="K23" s="44">
        <v>47953559</v>
      </c>
      <c r="L23" s="43">
        <v>36438000</v>
      </c>
      <c r="M23" s="44">
        <v>26580939</v>
      </c>
      <c r="N23" s="43">
        <v>128179000</v>
      </c>
      <c r="O23" s="44">
        <v>55577896</v>
      </c>
      <c r="P23" s="43">
        <f>$H23      +$J23      +$L23      +$N23</f>
        <v>355304000</v>
      </c>
      <c r="Q23" s="44">
        <f>$I23      +$K23      +$M23      +$O23</f>
        <v>163913177</v>
      </c>
      <c r="R23" s="24">
        <f>IF(($L23      =0),0,((($N23      -$L23      )/$L23      )*100))</f>
        <v>251.77287447170536</v>
      </c>
      <c r="S23" s="25">
        <f>IF(($M23      =0),0,((($O23      -$M23      )/$M23      )*100))</f>
        <v>109.08928762825121</v>
      </c>
      <c r="T23" s="24">
        <f>IF(($E23      =0),0,(($P23      /$E23      )*100))</f>
        <v>84.721053171221399</v>
      </c>
      <c r="U23" s="26">
        <f>IF(($E23      =0),0,(($Q23      /$E23      )*100))</f>
        <v>39.084550086913808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IF(($L24      =0),0,((($N24      -$L24      )/$L24      )*100))</f>
        <v>0</v>
      </c>
      <c r="S24" s="25">
        <f>IF(($M24      =0),0,((($O24      -$M24      )/$M24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72737000</v>
      </c>
      <c r="C25" s="42">
        <v>6000000</v>
      </c>
      <c r="D25" s="42"/>
      <c r="E25" s="42">
        <f>$B25      +$C25      +$D25</f>
        <v>78737000</v>
      </c>
      <c r="F25" s="43">
        <v>78737000</v>
      </c>
      <c r="G25" s="44">
        <v>78737000</v>
      </c>
      <c r="H25" s="43">
        <v>9703000</v>
      </c>
      <c r="I25" s="44"/>
      <c r="J25" s="43">
        <v>40975000</v>
      </c>
      <c r="K25" s="44"/>
      <c r="L25" s="43">
        <v>4591000</v>
      </c>
      <c r="M25" s="44"/>
      <c r="N25" s="43">
        <v>23465000</v>
      </c>
      <c r="O25" s="44"/>
      <c r="P25" s="43">
        <f>$H25      +$J25      +$L25      +$N25</f>
        <v>78734000</v>
      </c>
      <c r="Q25" s="44">
        <f>$I25      +$K25      +$M25      +$O25</f>
        <v>0</v>
      </c>
      <c r="R25" s="24">
        <f>IF(($L25      =0),0,((($N25      -$L25      )/$L25      )*100))</f>
        <v>411.10869091701153</v>
      </c>
      <c r="S25" s="25">
        <f>IF(($M25      =0),0,((($O25      -$M25      )/$M25      )*100))</f>
        <v>0</v>
      </c>
      <c r="T25" s="24">
        <f>IF(($E25      =0),0,(($P25      /$E25      )*100))</f>
        <v>99.996189847212875</v>
      </c>
      <c r="U25" s="26">
        <f>IF(($E25      =0),0,(($Q25      /$E25      )*100))</f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IF(($L26      =0),0,((($N26      -$L26      )/$L26      )*100))</f>
        <v>0</v>
      </c>
      <c r="S26" s="25">
        <f>IF(($M26      =0),0,((($O26      -$M26      )/$M26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IF(($L27      =0),0,((($N27      -$L27      )/$L27      )*100))</f>
        <v>0</v>
      </c>
      <c r="S27" s="25">
        <f>IF(($M27      =0),0,((($O27      -$M27      )/$M27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158898000</v>
      </c>
      <c r="C28" s="39">
        <f>SUM(C29:C42)</f>
        <v>19872000</v>
      </c>
      <c r="D28" s="39">
        <f>SUM(D29:D42)</f>
        <v>0</v>
      </c>
      <c r="E28" s="39">
        <f>SUM(E29:E42)</f>
        <v>178770000</v>
      </c>
      <c r="F28" s="40">
        <f>SUM(F29:F42)</f>
        <v>178770000</v>
      </c>
      <c r="G28" s="41">
        <f>SUM(G29:G42)</f>
        <v>178770000</v>
      </c>
      <c r="H28" s="40">
        <f>SUM(H29:H42)</f>
        <v>28622000</v>
      </c>
      <c r="I28" s="41">
        <f>SUM(I29:I42)</f>
        <v>19518979</v>
      </c>
      <c r="J28" s="40">
        <f>SUM(J29:J42)</f>
        <v>30352000</v>
      </c>
      <c r="K28" s="41">
        <f>SUM(K29:K42)</f>
        <v>35771975</v>
      </c>
      <c r="L28" s="40">
        <f>SUM(L29:L42)</f>
        <v>19370000</v>
      </c>
      <c r="M28" s="41">
        <f>SUM(M29:M42)</f>
        <v>16611684</v>
      </c>
      <c r="N28" s="40">
        <f>SUM(N29:N42)</f>
        <v>40128000</v>
      </c>
      <c r="O28" s="41">
        <f>SUM(O29:O42)</f>
        <v>35543586</v>
      </c>
      <c r="P28" s="40">
        <f>SUM(P29:P42)</f>
        <v>118472000</v>
      </c>
      <c r="Q28" s="41">
        <f>SUM(Q29:Q42)</f>
        <v>107446224</v>
      </c>
      <c r="R28" s="20">
        <f>IF(($L28      =0),0,((($N28      -$L28      )/$L28      )*100))</f>
        <v>107.16572018585441</v>
      </c>
      <c r="S28" s="21">
        <f>IF(($M28      =0),0,((($O28      -$M28      )/$M28      )*100))</f>
        <v>113.96738584721453</v>
      </c>
      <c r="T28" s="20">
        <f>IF(($E28      =0),0,(($P28      /$E28      )*100))</f>
        <v>66.270627062706268</v>
      </c>
      <c r="U28" s="22">
        <f>IF(($E28      =0),0,(($Q28      /$E28      )*100))</f>
        <v>60.103050847457631</v>
      </c>
      <c r="V28" s="40">
        <f>SUM(V29:V42)</f>
        <v>23800000</v>
      </c>
      <c r="W28" s="41">
        <f>SUM(W29:W42)</f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IF(($L29      =0),0,((($N29      -$L29      )/$L29      )*100))</f>
        <v>0</v>
      </c>
      <c r="S29" s="25">
        <f>IF(($M29      =0),0,((($O29      -$M29      )/$M29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IF(($L30      =0),0,((($N30      -$L30      )/$L30      )*100))</f>
        <v>0</v>
      </c>
      <c r="S30" s="25">
        <f>IF(($M30      =0),0,((($O30      -$M30      )/$M30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47900000</v>
      </c>
      <c r="C31" s="42"/>
      <c r="D31" s="42"/>
      <c r="E31" s="42">
        <f>$B31      +$C31      +$D31</f>
        <v>47900000</v>
      </c>
      <c r="F31" s="43">
        <v>47900000</v>
      </c>
      <c r="G31" s="44">
        <v>47900000</v>
      </c>
      <c r="H31" s="43">
        <v>8870000</v>
      </c>
      <c r="I31" s="44">
        <v>549854</v>
      </c>
      <c r="J31" s="43">
        <v>4779000</v>
      </c>
      <c r="K31" s="44">
        <v>7294967</v>
      </c>
      <c r="L31" s="43">
        <v>4103000</v>
      </c>
      <c r="M31" s="44">
        <v>3292928</v>
      </c>
      <c r="N31" s="43"/>
      <c r="O31" s="44">
        <v>9135616</v>
      </c>
      <c r="P31" s="43">
        <f>$H31      +$J31      +$L31      +$N31</f>
        <v>17752000</v>
      </c>
      <c r="Q31" s="44">
        <f>$I31      +$K31      +$M31      +$O31</f>
        <v>20273365</v>
      </c>
      <c r="R31" s="24">
        <f>IF(($L31      =0),0,((($N31      -$L31      )/$L31      )*100))</f>
        <v>-100</v>
      </c>
      <c r="S31" s="25">
        <f>IF(($M31      =0),0,((($O31      -$M31      )/$M31      )*100))</f>
        <v>177.43139236570008</v>
      </c>
      <c r="T31" s="24">
        <f>IF(($E31      =0),0,(($P31      /$E31      )*100))</f>
        <v>37.060542797494783</v>
      </c>
      <c r="U31" s="26">
        <f>IF(($E31      =0),0,(($Q31      /$E31      )*100))</f>
        <v>42.324352818371608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IF(($L32      =0),0,((($N32      -$L32      )/$L32      )*100))</f>
        <v>0</v>
      </c>
      <c r="S32" s="25">
        <f>IF(($M32      =0),0,((($O32      -$M32      )/$M32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41733000</v>
      </c>
      <c r="C33" s="42">
        <v>-128000</v>
      </c>
      <c r="D33" s="42"/>
      <c r="E33" s="42">
        <f>$B33      +$C33      +$D33</f>
        <v>41605000</v>
      </c>
      <c r="F33" s="43">
        <v>41605000</v>
      </c>
      <c r="G33" s="44">
        <v>41605000</v>
      </c>
      <c r="H33" s="43">
        <v>9164000</v>
      </c>
      <c r="I33" s="44">
        <v>15569985</v>
      </c>
      <c r="J33" s="43">
        <v>8692000</v>
      </c>
      <c r="K33" s="44">
        <v>6845659</v>
      </c>
      <c r="L33" s="43">
        <v>2958000</v>
      </c>
      <c r="M33" s="44">
        <v>-410466</v>
      </c>
      <c r="N33" s="43">
        <v>2352000</v>
      </c>
      <c r="O33" s="44">
        <v>2330516</v>
      </c>
      <c r="P33" s="43">
        <f>$H33      +$J33      +$L33      +$N33</f>
        <v>23166000</v>
      </c>
      <c r="Q33" s="44">
        <f>$I33      +$K33      +$M33      +$O33</f>
        <v>24335694</v>
      </c>
      <c r="R33" s="24">
        <f>IF(($L33      =0),0,((($N33      -$L33      )/$L33      )*100))</f>
        <v>-20.486815415821503</v>
      </c>
      <c r="S33" s="25">
        <f>IF(($M33      =0),0,((($O33      -$M33      )/$M33      )*100))</f>
        <v>-667.77321385936966</v>
      </c>
      <c r="T33" s="24">
        <f>IF(($E33      =0),0,(($P33      /$E33      )*100))</f>
        <v>55.680807595240957</v>
      </c>
      <c r="U33" s="26">
        <f>IF(($E33      =0),0,(($Q33      /$E33      )*100))</f>
        <v>58.492234106477589</v>
      </c>
      <c r="V33" s="43"/>
      <c r="W33" s="44"/>
    </row>
    <row r="34" spans="1:23" ht="13" x14ac:dyDescent="0.3">
      <c r="A34" s="23" t="s">
        <v>60</v>
      </c>
      <c r="B34" s="42">
        <v>42265000</v>
      </c>
      <c r="C34" s="42"/>
      <c r="D34" s="42"/>
      <c r="E34" s="42">
        <f>$B34      +$C34      +$D34</f>
        <v>42265000</v>
      </c>
      <c r="F34" s="43">
        <v>42265000</v>
      </c>
      <c r="G34" s="44">
        <v>42265000</v>
      </c>
      <c r="H34" s="43">
        <v>9639000</v>
      </c>
      <c r="I34" s="44">
        <v>3399140</v>
      </c>
      <c r="J34" s="43">
        <v>8574000</v>
      </c>
      <c r="K34" s="44">
        <v>19973281</v>
      </c>
      <c r="L34" s="43">
        <v>6992000</v>
      </c>
      <c r="M34" s="44">
        <v>3250644</v>
      </c>
      <c r="N34" s="43">
        <v>10801000</v>
      </c>
      <c r="O34" s="44">
        <v>15641935</v>
      </c>
      <c r="P34" s="43">
        <f>$H34      +$J34      +$L34      +$N34</f>
        <v>36006000</v>
      </c>
      <c r="Q34" s="44">
        <f>$I34      +$K34      +$M34      +$O34</f>
        <v>42265000</v>
      </c>
      <c r="R34" s="24">
        <f>IF(($L34      =0),0,((($N34      -$L34      )/$L34      )*100))</f>
        <v>54.476544622425628</v>
      </c>
      <c r="S34" s="25">
        <f>IF(($M34      =0),0,((($O34      -$M34      )/$M34      )*100))</f>
        <v>381.19495706081625</v>
      </c>
      <c r="T34" s="24">
        <f>IF(($E34      =0),0,(($P34      /$E34      )*100))</f>
        <v>85.191056429669942</v>
      </c>
      <c r="U34" s="26">
        <f>IF(($E34      =0),0,(($Q34      /$E34      )*100))</f>
        <v>100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IF(($L35      =0),0,((($N35      -$L35      )/$L35      )*100))</f>
        <v>0</v>
      </c>
      <c r="S35" s="25">
        <f>IF(($M35      =0),0,((($O35      -$M35      )/$M35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27000000</v>
      </c>
      <c r="C36" s="42">
        <v>8800000</v>
      </c>
      <c r="D36" s="42"/>
      <c r="E36" s="42">
        <f>$B36      +$C36      +$D36</f>
        <v>35800000</v>
      </c>
      <c r="F36" s="43">
        <v>35800000</v>
      </c>
      <c r="G36" s="44">
        <v>35800000</v>
      </c>
      <c r="H36" s="43">
        <v>949000</v>
      </c>
      <c r="I36" s="44"/>
      <c r="J36" s="43">
        <v>8307000</v>
      </c>
      <c r="K36" s="44">
        <v>1658068</v>
      </c>
      <c r="L36" s="43">
        <v>5317000</v>
      </c>
      <c r="M36" s="44">
        <v>10478578</v>
      </c>
      <c r="N36" s="43">
        <v>15775000</v>
      </c>
      <c r="O36" s="44">
        <v>8435519</v>
      </c>
      <c r="P36" s="43">
        <f>$H36      +$J36      +$L36      +$N36</f>
        <v>30348000</v>
      </c>
      <c r="Q36" s="44">
        <f>$I36      +$K36      +$M36      +$O36</f>
        <v>20572165</v>
      </c>
      <c r="R36" s="24">
        <f>IF(($L36      =0),0,((($N36      -$L36      )/$L36      )*100))</f>
        <v>196.68986270453263</v>
      </c>
      <c r="S36" s="25">
        <f>IF(($M36      =0),0,((($O36      -$M36      )/$M36      )*100))</f>
        <v>-19.497483341728238</v>
      </c>
      <c r="T36" s="24">
        <f>IF(($E36      =0),0,(($P36      /$E36      )*100))</f>
        <v>84.770949720670401</v>
      </c>
      <c r="U36" s="26">
        <f>IF(($E36      =0),0,(($Q36      /$E36      )*100))</f>
        <v>57.464148044692742</v>
      </c>
      <c r="V36" s="43"/>
      <c r="W36" s="44"/>
    </row>
    <row r="37" spans="1:23" ht="13" x14ac:dyDescent="0.3">
      <c r="A37" s="23" t="s">
        <v>63</v>
      </c>
      <c r="B37" s="42"/>
      <c r="C37" s="42">
        <v>11200000</v>
      </c>
      <c r="D37" s="42"/>
      <c r="E37" s="42">
        <f>$B37      +$C37      +$D37</f>
        <v>11200000</v>
      </c>
      <c r="F37" s="43">
        <v>11200000</v>
      </c>
      <c r="G37" s="44">
        <v>11200000</v>
      </c>
      <c r="H37" s="43"/>
      <c r="I37" s="44"/>
      <c r="J37" s="43"/>
      <c r="K37" s="44"/>
      <c r="L37" s="43"/>
      <c r="M37" s="44"/>
      <c r="N37" s="43">
        <v>11200000</v>
      </c>
      <c r="O37" s="44"/>
      <c r="P37" s="43">
        <f>$H37      +$J37      +$L37      +$N37</f>
        <v>11200000</v>
      </c>
      <c r="Q37" s="44">
        <f>$I37      +$K37      +$M37      +$O37</f>
        <v>0</v>
      </c>
      <c r="R37" s="24">
        <f>IF(($L37      =0),0,((($N37      -$L37      )/$L37      )*100))</f>
        <v>0</v>
      </c>
      <c r="S37" s="25">
        <f>IF(($M37      =0),0,((($O37      -$M37      )/$M37      )*100))</f>
        <v>0</v>
      </c>
      <c r="T37" s="24">
        <f>IF(($E37      =0),0,(($P37      /$E37      )*100))</f>
        <v>100</v>
      </c>
      <c r="U37" s="26">
        <f>IF(($E37      =0),0,(($Q37      /$E37      )*100))</f>
        <v>0</v>
      </c>
      <c r="V37" s="43">
        <v>23800000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IF(($L38      =0),0,((($N38      -$L38      )/$L38      )*100))</f>
        <v>0</v>
      </c>
      <c r="S38" s="25">
        <f>IF(($M38      =0),0,((($O38      -$M38      )/$M38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IF(($L39      =0),0,((($N39      -$L39      )/$L39      )*100))</f>
        <v>0</v>
      </c>
      <c r="S39" s="25">
        <f>IF(($M39      =0),0,((($O39      -$M39      )/$M39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IF(($L40      =0),0,((($N40      -$L40      )/$L40      )*100))</f>
        <v>0</v>
      </c>
      <c r="S40" s="25">
        <f>IF(($M40      =0),0,((($O40      -$M40      )/$M40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IF(($L41      =0),0,((($N41      -$L41      )/$L41      )*100))</f>
        <v>0</v>
      </c>
      <c r="S41" s="25">
        <f>IF(($M41      =0),0,((($O41      -$M41      )/$M41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IF(($L42      =0),0,((($N42      -$L42      )/$L42      )*100))</f>
        <v>0</v>
      </c>
      <c r="S42" s="25">
        <f>IF(($M42      =0),0,((($O42      -$M42      )/$M42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708978000</v>
      </c>
      <c r="C43" s="45">
        <f>+C44+C56</f>
        <v>96316000</v>
      </c>
      <c r="D43" s="45">
        <f>+D44+D56</f>
        <v>0</v>
      </c>
      <c r="E43" s="45">
        <f>+E44+E56</f>
        <v>805294000</v>
      </c>
      <c r="F43" s="46">
        <f>+F44+F56</f>
        <v>805294000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27183000</v>
      </c>
      <c r="O43" s="47">
        <f>+O44+O56</f>
        <v>0</v>
      </c>
      <c r="P43" s="46">
        <f>+P44+P56</f>
        <v>27183000</v>
      </c>
      <c r="Q43" s="47">
        <f>+Q44+Q56</f>
        <v>0</v>
      </c>
      <c r="R43" s="29">
        <f>IF(($L43      =0),0,((($N43      -$L43      )/$L43      )*100))</f>
        <v>0</v>
      </c>
      <c r="S43" s="30">
        <f>IF(($M43      =0),0,((($O43      -$M43      )/$M43      )*100))</f>
        <v>0</v>
      </c>
      <c r="T43" s="29">
        <f>IF(($E43      =0),0,(($P43      /$E43      )*100))</f>
        <v>3.3755373813787264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698374000</v>
      </c>
      <c r="C44" s="39">
        <f>SUM(C45:C55)</f>
        <v>96316000</v>
      </c>
      <c r="D44" s="39">
        <f>SUM(D45:D55)</f>
        <v>0</v>
      </c>
      <c r="E44" s="39">
        <f>SUM(E45:E55)</f>
        <v>794690000</v>
      </c>
      <c r="F44" s="40">
        <f>SUM(F45:F55)</f>
        <v>794690000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27183000</v>
      </c>
      <c r="O44" s="41">
        <f>SUM(O45:O55)</f>
        <v>0</v>
      </c>
      <c r="P44" s="40">
        <f>SUM(P45:P55)</f>
        <v>27183000</v>
      </c>
      <c r="Q44" s="41">
        <f>SUM(Q45:Q55)</f>
        <v>0</v>
      </c>
      <c r="R44" s="20">
        <f>IF(($L44      =0),0,((($N44      -$L44      )/$L44      )*100))</f>
        <v>0</v>
      </c>
      <c r="S44" s="21">
        <f>IF(($M44      =0),0,((($O44      -$M44      )/$M44      )*100))</f>
        <v>0</v>
      </c>
      <c r="T44" s="20">
        <f>IF(($E44      =0),0,(($P44      /$E44      )*100))</f>
        <v>3.4205790937346636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351595000</v>
      </c>
      <c r="C45" s="42"/>
      <c r="D45" s="42"/>
      <c r="E45" s="42">
        <f>$B45      +$C45      +$D45</f>
        <v>351595000</v>
      </c>
      <c r="F45" s="43">
        <v>351595000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IF(($L45      =0),0,((($N45      -$L45      )/$L45      )*100))</f>
        <v>0</v>
      </c>
      <c r="S45" s="25">
        <f>IF(($M45      =0),0,((($O45      -$M45      )/$M45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227764000</v>
      </c>
      <c r="C46" s="42"/>
      <c r="D46" s="42"/>
      <c r="E46" s="42">
        <f>$B46      +$C46      +$D46</f>
        <v>227764000</v>
      </c>
      <c r="F46" s="43">
        <v>227764000</v>
      </c>
      <c r="G46" s="44"/>
      <c r="H46" s="43"/>
      <c r="I46" s="44"/>
      <c r="J46" s="43"/>
      <c r="K46" s="44"/>
      <c r="L46" s="43"/>
      <c r="M46" s="44"/>
      <c r="N46" s="43">
        <v>27183000</v>
      </c>
      <c r="O46" s="44"/>
      <c r="P46" s="43">
        <f>$H46      +$J46      +$L46      +$N46</f>
        <v>27183000</v>
      </c>
      <c r="Q46" s="44">
        <f>$I46      +$K46      +$M46      +$O46</f>
        <v>0</v>
      </c>
      <c r="R46" s="24">
        <f>IF(($L46      =0),0,((($N46      -$L46      )/$L46      )*100))</f>
        <v>0</v>
      </c>
      <c r="S46" s="25">
        <f>IF(($M46      =0),0,((($O46      -$M46      )/$M46      )*100))</f>
        <v>0</v>
      </c>
      <c r="T46" s="24">
        <f>IF(($E46      =0),0,(($P46      /$E46      )*100))</f>
        <v>11.934721905129871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5600000</v>
      </c>
      <c r="C47" s="42">
        <v>-3679000</v>
      </c>
      <c r="D47" s="42"/>
      <c r="E47" s="42">
        <f>$B47      +$C47      +$D47</f>
        <v>1921000</v>
      </c>
      <c r="F47" s="43">
        <v>1921000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IF(($L47      =0),0,((($N47      -$L47      )/$L47      )*100))</f>
        <v>0</v>
      </c>
      <c r="S47" s="25">
        <f>IF(($M47      =0),0,((($O47      -$M47      )/$M47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IF(($L48      =0),0,((($N48      -$L48      )/$L48      )*100))</f>
        <v>0</v>
      </c>
      <c r="S48" s="25">
        <f>IF(($M48      =0),0,((($O48      -$M48      )/$M48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IF(($L49      =0),0,((($N49      -$L49      )/$L49      )*100))</f>
        <v>0</v>
      </c>
      <c r="S49" s="25">
        <f>IF(($M49      =0),0,((($O49      -$M49      )/$M49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IF(($L50      =0),0,((($N50      -$L50      )/$L50      )*100))</f>
        <v>0</v>
      </c>
      <c r="S50" s="25">
        <f>IF(($M50      =0),0,((($O50      -$M50      )/$M50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IF(($L51      =0),0,((($N51      -$L51      )/$L51      )*100))</f>
        <v>0</v>
      </c>
      <c r="S51" s="25">
        <f>IF(($M51      =0),0,((($O51      -$M51      )/$M51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IF(($L52      =0),0,((($N52      -$L52      )/$L52      )*100))</f>
        <v>0</v>
      </c>
      <c r="S52" s="25">
        <f>IF(($M52      =0),0,((($O52      -$M52      )/$M52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113415000</v>
      </c>
      <c r="C53" s="42"/>
      <c r="D53" s="42"/>
      <c r="E53" s="42">
        <f>$B53      +$C53      +$D53</f>
        <v>113415000</v>
      </c>
      <c r="F53" s="43">
        <v>113415000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IF(($L53      =0),0,((($N53      -$L53      )/$L53      )*100))</f>
        <v>0</v>
      </c>
      <c r="S53" s="25">
        <f>IF(($M53      =0),0,((($O53      -$M53      )/$M53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IF(($L54      =0),0,((($N54      -$L54      )/$L54      )*100))</f>
        <v>0</v>
      </c>
      <c r="S54" s="25">
        <f>IF(($M54      =0),0,((($O54      -$M54      )/$M54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>
        <v>99995000</v>
      </c>
      <c r="D55" s="42"/>
      <c r="E55" s="42">
        <f>$B55      +$C55      +$D55</f>
        <v>99995000</v>
      </c>
      <c r="F55" s="43">
        <v>99995000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IF(($L55      =0),0,((($N55      -$L55      )/$L55      )*100))</f>
        <v>0</v>
      </c>
      <c r="S55" s="25">
        <f>IF(($M55      =0),0,((($O55      -$M55      )/$M55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10604000</v>
      </c>
      <c r="C56" s="39">
        <f>SUM(C57:C60)</f>
        <v>0</v>
      </c>
      <c r="D56" s="39">
        <f>SUM(D57:D60)</f>
        <v>0</v>
      </c>
      <c r="E56" s="39">
        <f>SUM(E57:E60)</f>
        <v>10604000</v>
      </c>
      <c r="F56" s="40">
        <f>SUM(F57:F60)</f>
        <v>10604000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IF(($L56      =0),0,((($N56      -$L56      )/$L56      )*100))</f>
        <v>0</v>
      </c>
      <c r="S56" s="21">
        <f>IF(($M56      =0),0,((($O56      -$M56      )/$M56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IF(($L57      =0),0,((($N57      -$L57      )/$L57      )*100))</f>
        <v>0</v>
      </c>
      <c r="S57" s="25">
        <f>IF(($M57      =0),0,((($O57      -$M57      )/$M57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IF(($L58      =0),0,((($N58      -$L58      )/$L58      )*100))</f>
        <v>0</v>
      </c>
      <c r="S58" s="25">
        <f>IF(($M58      =0),0,((($O58      -$M58      )/$M58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>
        <v>10604000</v>
      </c>
      <c r="C59" s="42"/>
      <c r="D59" s="42"/>
      <c r="E59" s="42">
        <f>$B59      +$C59      +$D59</f>
        <v>10604000</v>
      </c>
      <c r="F59" s="43">
        <v>10604000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IF(($L59      =0),0,((($N59      -$L59      )/$L59      )*100))</f>
        <v>0</v>
      </c>
      <c r="S59" s="25">
        <f>IF(($M59      =0),0,((($O59      -$M59      )/$M59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IF(($L60      =0),0,((($N60      -$L60      )/$L60      )*100))</f>
        <v>0</v>
      </c>
      <c r="S60" s="25">
        <f>IF(($M60      =0),0,((($O60      -$M60      )/$M60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4309206000</v>
      </c>
      <c r="C61" s="39">
        <f>+C8+C43</f>
        <v>134975000</v>
      </c>
      <c r="D61" s="39">
        <f>+D8+D43</f>
        <v>0</v>
      </c>
      <c r="E61" s="39">
        <f>+E8+E43</f>
        <v>4444181000</v>
      </c>
      <c r="F61" s="40">
        <f>+F8+F43</f>
        <v>4444181000</v>
      </c>
      <c r="G61" s="41">
        <f>+G8+G43</f>
        <v>3512214000</v>
      </c>
      <c r="H61" s="40">
        <f>+H8+H43</f>
        <v>954140000</v>
      </c>
      <c r="I61" s="41">
        <f>+I8+I43</f>
        <v>458804722</v>
      </c>
      <c r="J61" s="40">
        <f>+J8+J43</f>
        <v>1078634000</v>
      </c>
      <c r="K61" s="41">
        <f>+K8+K43</f>
        <v>570993657</v>
      </c>
      <c r="L61" s="40">
        <f>+L8+L43</f>
        <v>437755000</v>
      </c>
      <c r="M61" s="41">
        <f>+M8+M43</f>
        <v>420645991</v>
      </c>
      <c r="N61" s="40">
        <f>+N8+N43</f>
        <v>698584000</v>
      </c>
      <c r="O61" s="41">
        <f>+O8+O43</f>
        <v>479818859</v>
      </c>
      <c r="P61" s="40">
        <f>+P8+P43</f>
        <v>3169113000</v>
      </c>
      <c r="Q61" s="41">
        <f>+Q8+Q43</f>
        <v>1930263229</v>
      </c>
      <c r="R61" s="20">
        <f>IF(($L61      =0),0,((($N61      -$L61      )/$L61      )*100))</f>
        <v>59.583328574202469</v>
      </c>
      <c r="S61" s="21">
        <f>IF(($M61      =0),0,((($O61      -$M61      )/$M61      )*100))</f>
        <v>14.06714179287162</v>
      </c>
      <c r="T61" s="20">
        <f>IF(($E61      =0),0,(($P61      /$E61      )*100))</f>
        <v>71.30926935694113</v>
      </c>
      <c r="U61" s="22">
        <f>IF(($E61      =0),0,(($Q61      /$E61      )*100))</f>
        <v>43.433497173044934</v>
      </c>
      <c r="V61" s="40">
        <f>+V8+V43</f>
        <v>143216000</v>
      </c>
      <c r="W61" s="41">
        <f>+W8+W43</f>
        <v>50476000</v>
      </c>
    </row>
    <row r="62" spans="1:23" ht="13" x14ac:dyDescent="0.3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IF(($L62      =0),0,((($N62      -$L62      )/$L62      )*100))</f>
        <v>0</v>
      </c>
      <c r="S62" s="21">
        <f>IF(($M62      =0),0,((($O62      -$M62      )/$M62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IF(($L63      =0),0,((($N63      -$L63      )/$L63      )*100))</f>
        <v>0</v>
      </c>
      <c r="S63" s="25">
        <f>IF(($M63      =0),0,((($O63      -$M63      )/$M63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IF(($L64      =0),0,((($N64      -$L64      )/$L64      )*100))</f>
        <v>0</v>
      </c>
      <c r="S64" s="25">
        <f>IF(($M64      =0),0,((($O64      -$M64      )/$M64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4309206000</v>
      </c>
      <c r="C65" s="48">
        <f>+C61+C62</f>
        <v>134975000</v>
      </c>
      <c r="D65" s="48">
        <f>+D61+D62</f>
        <v>0</v>
      </c>
      <c r="E65" s="48">
        <f>+E61+E62</f>
        <v>4444181000</v>
      </c>
      <c r="F65" s="49">
        <f>+F61+F62</f>
        <v>4444181000</v>
      </c>
      <c r="G65" s="50">
        <f>+G61+G62</f>
        <v>3512214000</v>
      </c>
      <c r="H65" s="49">
        <f>+H61+H62</f>
        <v>954140000</v>
      </c>
      <c r="I65" s="50">
        <f>+I61+I62</f>
        <v>458804722</v>
      </c>
      <c r="J65" s="49">
        <f>+J61+J62</f>
        <v>1078634000</v>
      </c>
      <c r="K65" s="50">
        <f>+K61+K62</f>
        <v>570993657</v>
      </c>
      <c r="L65" s="49">
        <f>+L61+L62</f>
        <v>437755000</v>
      </c>
      <c r="M65" s="51">
        <f>+M61+M62</f>
        <v>420645991</v>
      </c>
      <c r="N65" s="49">
        <f>+N61+N62</f>
        <v>698584000</v>
      </c>
      <c r="O65" s="50">
        <f>+O61+O62</f>
        <v>479818859</v>
      </c>
      <c r="P65" s="49">
        <f>+P61+P62</f>
        <v>3169113000</v>
      </c>
      <c r="Q65" s="50">
        <f>+Q61+Q62</f>
        <v>1930263229</v>
      </c>
      <c r="R65" s="34">
        <f>IF(($L65      =0),0,((($N65      -$L65      )/$L65      )*100))</f>
        <v>59.583328574202469</v>
      </c>
      <c r="S65" s="35">
        <f>IF(($M65      =0),0,((($O65      -$M65      )/$M65      )*100))</f>
        <v>14.06714179287162</v>
      </c>
      <c r="T65" s="34">
        <f>IF(($E65      =0),0,(($P65      /$E65      )*100))</f>
        <v>71.30926935694113</v>
      </c>
      <c r="U65" s="35">
        <f>IF(($E65      =0),0,(($Q65      /$E65      )*100))</f>
        <v>43.433497173044934</v>
      </c>
      <c r="V65" s="49">
        <f>+V61+V62</f>
        <v>143216000</v>
      </c>
      <c r="W65" s="50">
        <f>+W61+W62</f>
        <v>50476000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0E5C-A25E-4989-AD9F-971A12AD479A}">
  <sheetPr>
    <pageSetUpPr fitToPage="1"/>
  </sheetPr>
  <dimension ref="A1:W80"/>
  <sheetViews>
    <sheetView showGridLines="0" topLeftCell="A3" workbookViewId="0">
      <selection activeCell="A4" sqref="A4:U4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3481310000</v>
      </c>
      <c r="C8" s="36">
        <f>+C9+C28</f>
        <v>227556000</v>
      </c>
      <c r="D8" s="36">
        <f>+D9+D28</f>
        <v>0</v>
      </c>
      <c r="E8" s="36">
        <f>+E9+E28</f>
        <v>3708866000</v>
      </c>
      <c r="F8" s="37">
        <f>+F9+F28</f>
        <v>3708866000</v>
      </c>
      <c r="G8" s="38">
        <f>+G9+G28</f>
        <v>3513866000</v>
      </c>
      <c r="H8" s="37">
        <f>+H9+H28</f>
        <v>697588000</v>
      </c>
      <c r="I8" s="38">
        <f>+I9+I28</f>
        <v>405949205</v>
      </c>
      <c r="J8" s="37">
        <f>+J9+J28</f>
        <v>949801000</v>
      </c>
      <c r="K8" s="38">
        <f>+K9+K28</f>
        <v>52964803</v>
      </c>
      <c r="L8" s="37">
        <f>+L9+L28</f>
        <v>530272000</v>
      </c>
      <c r="M8" s="38">
        <f>+M9+M28</f>
        <v>-9754399</v>
      </c>
      <c r="N8" s="37">
        <f>+N9+N28</f>
        <v>1067873000</v>
      </c>
      <c r="O8" s="38">
        <f>+O9+O28</f>
        <v>638245004</v>
      </c>
      <c r="P8" s="37">
        <f>+P9+P28</f>
        <v>3245534000</v>
      </c>
      <c r="Q8" s="38">
        <f>+Q9+Q28</f>
        <v>1087404613</v>
      </c>
      <c r="R8" s="16">
        <f>IF(($L8       =0),0,((($N8       -$L8       )/$L8       )*100))</f>
        <v>101.38212087381571</v>
      </c>
      <c r="S8" s="17">
        <f>IF(($M8       =0),0,((($O8       -$M8       )/$M8       )*100))</f>
        <v>-6643.1504698546778</v>
      </c>
      <c r="T8" s="16">
        <f>IF(($E8       =0),0,(($P8       /$E8       )*100))</f>
        <v>87.507448368315281</v>
      </c>
      <c r="U8" s="18">
        <f>IF(($E8       =0),0,(($Q8       /$E8       )*100))</f>
        <v>29.319059060100848</v>
      </c>
      <c r="V8" s="37">
        <f>+V9+V28</f>
        <v>95415000</v>
      </c>
      <c r="W8" s="38">
        <f>+W9+W28</f>
        <v>9934000</v>
      </c>
    </row>
    <row r="9" spans="1:23" ht="13" x14ac:dyDescent="0.3">
      <c r="A9" s="19" t="s">
        <v>35</v>
      </c>
      <c r="B9" s="39">
        <f>SUM(B10:B27)</f>
        <v>3356627000</v>
      </c>
      <c r="C9" s="39">
        <f>SUM(C10:C27)</f>
        <v>229893000</v>
      </c>
      <c r="D9" s="39">
        <f>SUM(D10:D27)</f>
        <v>0</v>
      </c>
      <c r="E9" s="39">
        <f>SUM(E10:E27)</f>
        <v>3586520000</v>
      </c>
      <c r="F9" s="40">
        <f>SUM(F10:F27)</f>
        <v>3586520000</v>
      </c>
      <c r="G9" s="41">
        <f>SUM(G10:G27)</f>
        <v>3391520000</v>
      </c>
      <c r="H9" s="40">
        <f>SUM(H10:H27)</f>
        <v>673437000</v>
      </c>
      <c r="I9" s="41">
        <f>SUM(I10:I27)</f>
        <v>391480885</v>
      </c>
      <c r="J9" s="40">
        <f>SUM(J10:J27)</f>
        <v>925272000</v>
      </c>
      <c r="K9" s="41">
        <f>SUM(K10:K27)</f>
        <v>40622628</v>
      </c>
      <c r="L9" s="40">
        <f>SUM(L10:L27)</f>
        <v>511821000</v>
      </c>
      <c r="M9" s="41">
        <f>SUM(M10:M27)</f>
        <v>-29468915</v>
      </c>
      <c r="N9" s="40">
        <f>SUM(N10:N27)</f>
        <v>1060246000</v>
      </c>
      <c r="O9" s="41">
        <f>SUM(O10:O27)</f>
        <v>627249427</v>
      </c>
      <c r="P9" s="40">
        <f>SUM(P10:P27)</f>
        <v>3170776000</v>
      </c>
      <c r="Q9" s="41">
        <f>SUM(Q10:Q27)</f>
        <v>1029884025</v>
      </c>
      <c r="R9" s="20">
        <f>IF(($L9       =0),0,((($N9       -$L9       )/$L9       )*100))</f>
        <v>107.15171905803005</v>
      </c>
      <c r="S9" s="21">
        <f>IF(($M9       =0),0,((($O9       -$M9       )/$M9       )*100))</f>
        <v>-2228.5121186171937</v>
      </c>
      <c r="T9" s="20">
        <f>IF(($E9       =0),0,(($P9       /$E9       )*100))</f>
        <v>88.408150519166213</v>
      </c>
      <c r="U9" s="22">
        <f>IF(($E9       =0),0,(($Q9       /$E9       )*100))</f>
        <v>28.715412851454893</v>
      </c>
      <c r="V9" s="40">
        <f>SUM(V10:V27)</f>
        <v>71720000</v>
      </c>
      <c r="W9" s="41">
        <f>SUM(W10:W27)</f>
        <v>-2445000</v>
      </c>
    </row>
    <row r="10" spans="1:23" ht="13" x14ac:dyDescent="0.3">
      <c r="A10" s="23" t="s">
        <v>36</v>
      </c>
      <c r="B10" s="42">
        <v>2103659000</v>
      </c>
      <c r="C10" s="42">
        <v>-19316000</v>
      </c>
      <c r="D10" s="42"/>
      <c r="E10" s="42">
        <f>$B10      +$C10      +$D10</f>
        <v>2084343000</v>
      </c>
      <c r="F10" s="43">
        <v>2084343000</v>
      </c>
      <c r="G10" s="44">
        <v>2084343000</v>
      </c>
      <c r="H10" s="43">
        <v>433844000</v>
      </c>
      <c r="I10" s="44">
        <v>281807264</v>
      </c>
      <c r="J10" s="43">
        <v>657589000</v>
      </c>
      <c r="K10" s="44">
        <v>-42253944</v>
      </c>
      <c r="L10" s="43">
        <v>346068000</v>
      </c>
      <c r="M10" s="44">
        <v>210023350</v>
      </c>
      <c r="N10" s="43">
        <v>610029000</v>
      </c>
      <c r="O10" s="44">
        <v>265739490</v>
      </c>
      <c r="P10" s="43">
        <f>$H10      +$J10      +$L10      +$N10</f>
        <v>2047530000</v>
      </c>
      <c r="Q10" s="44">
        <f>$I10      +$K10      +$M10      +$O10</f>
        <v>715316160</v>
      </c>
      <c r="R10" s="24">
        <f>IF(($L10      =0),0,((($N10      -$L10      )/$L10      )*100))</f>
        <v>76.27431603037553</v>
      </c>
      <c r="S10" s="25">
        <f>IF(($M10      =0),0,((($O10      -$M10      )/$M10      )*100))</f>
        <v>26.528545516486616</v>
      </c>
      <c r="T10" s="24">
        <f>IF(($E10      =0),0,(($P10      /$E10      )*100))</f>
        <v>98.233831955680998</v>
      </c>
      <c r="U10" s="26">
        <f>IF(($E10      =0),0,(($Q10      /$E10      )*100))</f>
        <v>34.318543541058261</v>
      </c>
      <c r="V10" s="43">
        <v>63107000</v>
      </c>
      <c r="W10" s="44">
        <v>-55000</v>
      </c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IF(($L11      =0),0,((($N11      -$L11      )/$L11      )*100))</f>
        <v>0</v>
      </c>
      <c r="S11" s="25">
        <f>IF(($M11      =0),0,((($O11      -$M11      )/$M11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>
        <v>254763000</v>
      </c>
      <c r="C12" s="42">
        <v>258000000</v>
      </c>
      <c r="D12" s="42"/>
      <c r="E12" s="42">
        <f>$B12      +$C12      +$D12</f>
        <v>512763000</v>
      </c>
      <c r="F12" s="43">
        <v>512763000</v>
      </c>
      <c r="G12" s="44">
        <v>512763000</v>
      </c>
      <c r="H12" s="43">
        <v>54691000</v>
      </c>
      <c r="I12" s="44">
        <v>51354125</v>
      </c>
      <c r="J12" s="43">
        <v>66586000</v>
      </c>
      <c r="K12" s="44">
        <v>30831696</v>
      </c>
      <c r="L12" s="43">
        <v>81987000</v>
      </c>
      <c r="M12" s="44">
        <v>-309602014</v>
      </c>
      <c r="N12" s="43">
        <v>309499000</v>
      </c>
      <c r="O12" s="44">
        <v>291132530</v>
      </c>
      <c r="P12" s="43">
        <f>$H12      +$J12      +$L12      +$N12</f>
        <v>512763000</v>
      </c>
      <c r="Q12" s="44">
        <f>$I12      +$K12      +$M12      +$O12</f>
        <v>63716337</v>
      </c>
      <c r="R12" s="24">
        <f>IF(($L12      =0),0,((($N12      -$L12      )/$L12      )*100))</f>
        <v>277.49765206679109</v>
      </c>
      <c r="S12" s="25">
        <f>IF(($M12      =0),0,((($O12      -$M12      )/$M12      )*100))</f>
        <v>-194.03444319971382</v>
      </c>
      <c r="T12" s="24">
        <f>IF(($E12      =0),0,(($P12      /$E12      )*100))</f>
        <v>100</v>
      </c>
      <c r="U12" s="26">
        <f>IF(($E12      =0),0,(($Q12      /$E12      )*100))</f>
        <v>12.426079299793471</v>
      </c>
      <c r="V12" s="43"/>
      <c r="W12" s="44"/>
    </row>
    <row r="13" spans="1:23" ht="13" x14ac:dyDescent="0.3">
      <c r="A13" s="23" t="s">
        <v>39</v>
      </c>
      <c r="B13" s="42">
        <v>110206000</v>
      </c>
      <c r="C13" s="42">
        <v>9803000</v>
      </c>
      <c r="D13" s="42"/>
      <c r="E13" s="42">
        <f>$B13      +$C13      +$D13</f>
        <v>120009000</v>
      </c>
      <c r="F13" s="43">
        <v>120009000</v>
      </c>
      <c r="G13" s="44">
        <v>120009000</v>
      </c>
      <c r="H13" s="43">
        <v>20271000</v>
      </c>
      <c r="I13" s="44">
        <v>4859983</v>
      </c>
      <c r="J13" s="43">
        <v>16948000</v>
      </c>
      <c r="K13" s="44">
        <v>10395780</v>
      </c>
      <c r="L13" s="43">
        <v>14359000</v>
      </c>
      <c r="M13" s="44">
        <v>29557371</v>
      </c>
      <c r="N13" s="43">
        <v>28888000</v>
      </c>
      <c r="O13" s="44">
        <v>33466960</v>
      </c>
      <c r="P13" s="43">
        <f>$H13      +$J13      +$L13      +$N13</f>
        <v>80466000</v>
      </c>
      <c r="Q13" s="44">
        <f>$I13      +$K13      +$M13      +$O13</f>
        <v>78280094</v>
      </c>
      <c r="R13" s="24">
        <f>IF(($L13      =0),0,((($N13      -$L13      )/$L13      )*100))</f>
        <v>101.18392645727418</v>
      </c>
      <c r="S13" s="25">
        <f>IF(($M13      =0),0,((($O13      -$M13      )/$M13      )*100))</f>
        <v>13.227120233392881</v>
      </c>
      <c r="T13" s="24">
        <f>IF(($E13      =0),0,(($P13      /$E13      )*100))</f>
        <v>67.049971252156098</v>
      </c>
      <c r="U13" s="26">
        <f>IF(($E13      =0),0,(($Q13      /$E13      )*100))</f>
        <v>65.22851952770209</v>
      </c>
      <c r="V13" s="43">
        <v>2384000</v>
      </c>
      <c r="W13" s="44"/>
    </row>
    <row r="14" spans="1:23" ht="13" x14ac:dyDescent="0.3">
      <c r="A14" s="23" t="s">
        <v>40</v>
      </c>
      <c r="B14" s="42">
        <v>45662000</v>
      </c>
      <c r="C14" s="42">
        <v>-18390000</v>
      </c>
      <c r="D14" s="42"/>
      <c r="E14" s="42">
        <f>$B14      +$C14      +$D14</f>
        <v>27272000</v>
      </c>
      <c r="F14" s="43">
        <v>27272000</v>
      </c>
      <c r="G14" s="44">
        <v>27272000</v>
      </c>
      <c r="H14" s="43">
        <v>9264000</v>
      </c>
      <c r="I14" s="44">
        <v>9528733</v>
      </c>
      <c r="J14" s="43">
        <v>1217000</v>
      </c>
      <c r="K14" s="44">
        <v>2415127</v>
      </c>
      <c r="L14" s="43">
        <v>4985000</v>
      </c>
      <c r="M14" s="44">
        <v>236876</v>
      </c>
      <c r="N14" s="43">
        <v>4640000</v>
      </c>
      <c r="O14" s="44"/>
      <c r="P14" s="43">
        <f>$H14      +$J14      +$L14      +$N14</f>
        <v>20106000</v>
      </c>
      <c r="Q14" s="44">
        <f>$I14      +$K14      +$M14      +$O14</f>
        <v>12180736</v>
      </c>
      <c r="R14" s="24">
        <f>IF(($L14      =0),0,((($N14      -$L14      )/$L14      )*100))</f>
        <v>-6.9207622868605823</v>
      </c>
      <c r="S14" s="25">
        <f>IF(($M14      =0),0,((($O14      -$M14      )/$M14      )*100))</f>
        <v>-100</v>
      </c>
      <c r="T14" s="24">
        <f>IF(($E14      =0),0,(($P14      /$E14      )*100))</f>
        <v>73.72396597242593</v>
      </c>
      <c r="U14" s="26">
        <f>IF(($E14      =0),0,(($Q14      /$E14      )*100))</f>
        <v>44.663889703725431</v>
      </c>
      <c r="V14" s="43">
        <v>4176000</v>
      </c>
      <c r="W14" s="44">
        <v>-4176000</v>
      </c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IF(($L15      =0),0,((($N15      -$L15      )/$L15      )*100))</f>
        <v>0</v>
      </c>
      <c r="S15" s="25">
        <f>IF(($M15      =0),0,((($O15      -$M15      )/$M15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11008000</v>
      </c>
      <c r="C16" s="42">
        <v>-204000</v>
      </c>
      <c r="D16" s="42"/>
      <c r="E16" s="42">
        <f>$B16      +$C16      +$D16</f>
        <v>10804000</v>
      </c>
      <c r="F16" s="43">
        <v>10804000</v>
      </c>
      <c r="G16" s="44">
        <v>10804000</v>
      </c>
      <c r="H16" s="43">
        <v>1338000</v>
      </c>
      <c r="I16" s="44">
        <v>2727998</v>
      </c>
      <c r="J16" s="43">
        <v>3002000</v>
      </c>
      <c r="K16" s="44">
        <v>1156180</v>
      </c>
      <c r="L16" s="43">
        <v>3002000</v>
      </c>
      <c r="M16" s="44">
        <v>1837890</v>
      </c>
      <c r="N16" s="43">
        <v>2164000</v>
      </c>
      <c r="O16" s="44">
        <v>-233071</v>
      </c>
      <c r="P16" s="43">
        <f>$H16      +$J16      +$L16      +$N16</f>
        <v>9506000</v>
      </c>
      <c r="Q16" s="44">
        <f>$I16      +$K16      +$M16      +$O16</f>
        <v>5488997</v>
      </c>
      <c r="R16" s="24">
        <f>IF(($L16      =0),0,((($N16      -$L16      )/$L16      )*100))</f>
        <v>-27.914723517654899</v>
      </c>
      <c r="S16" s="25">
        <f>IF(($M16      =0),0,((($O16      -$M16      )/$M16      )*100))</f>
        <v>-112.68144448253159</v>
      </c>
      <c r="T16" s="24">
        <f>IF(($E16      =0),0,(($P16      /$E16      )*100))</f>
        <v>87.985931136616074</v>
      </c>
      <c r="U16" s="26">
        <f>IF(($E16      =0),0,(($Q16      /$E16      )*100))</f>
        <v>50.805229544613105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IF(($L17      =0),0,((($N17      -$L17      )/$L17      )*100))</f>
        <v>0</v>
      </c>
      <c r="S17" s="25">
        <f>IF(($M17      =0),0,((($O17      -$M17      )/$M17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IF(($L18      =0),0,((($N18      -$L18      )/$L18      )*100))</f>
        <v>0</v>
      </c>
      <c r="S18" s="25">
        <f>IF(($M18      =0),0,((($O18      -$M18      )/$M18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IF(($L19      =0),0,((($N19      -$L19      )/$L19      )*100))</f>
        <v>0</v>
      </c>
      <c r="S19" s="25">
        <f>IF(($M19      =0),0,((($O19      -$M19      )/$M19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IF(($L20      =0),0,((($N20      -$L20      )/$L20      )*100))</f>
        <v>0</v>
      </c>
      <c r="S20" s="25">
        <f>IF(($M20      =0),0,((($O20      -$M20      )/$M20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IF(($L21      =0),0,((($N21      -$L21      )/$L21      )*100))</f>
        <v>0</v>
      </c>
      <c r="S21" s="25">
        <f>IF(($M21      =0),0,((($O21      -$M21      )/$M21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401333000</v>
      </c>
      <c r="C22" s="42"/>
      <c r="D22" s="42"/>
      <c r="E22" s="42">
        <f>$B22      +$C22      +$D22</f>
        <v>401333000</v>
      </c>
      <c r="F22" s="43">
        <v>401333000</v>
      </c>
      <c r="G22" s="44">
        <v>206333000</v>
      </c>
      <c r="H22" s="43">
        <v>92273000</v>
      </c>
      <c r="I22" s="44"/>
      <c r="J22" s="43">
        <v>114060000</v>
      </c>
      <c r="K22" s="44"/>
      <c r="L22" s="43"/>
      <c r="M22" s="44"/>
      <c r="N22" s="43"/>
      <c r="O22" s="44"/>
      <c r="P22" s="43">
        <f>$H22      +$J22      +$L22      +$N22</f>
        <v>206333000</v>
      </c>
      <c r="Q22" s="44">
        <f>$I22      +$K22      +$M22      +$O22</f>
        <v>0</v>
      </c>
      <c r="R22" s="24">
        <f>IF(($L22      =0),0,((($N22      -$L22      )/$L22      )*100))</f>
        <v>0</v>
      </c>
      <c r="S22" s="25">
        <f>IF(($M22      =0),0,((($O22      -$M22      )/$M22      )*100))</f>
        <v>0</v>
      </c>
      <c r="T22" s="24">
        <f>IF(($E22      =0),0,(($P22      /$E22      )*100))</f>
        <v>51.411919777342007</v>
      </c>
      <c r="U22" s="26">
        <f>IF(($E22      =0),0,(($Q22      /$E22      )*100))</f>
        <v>0</v>
      </c>
      <c r="V22" s="43"/>
      <c r="W22" s="44"/>
    </row>
    <row r="23" spans="1:23" ht="13" x14ac:dyDescent="0.3">
      <c r="A23" s="23" t="s">
        <v>49</v>
      </c>
      <c r="B23" s="42">
        <v>429996000</v>
      </c>
      <c r="C23" s="42"/>
      <c r="D23" s="42"/>
      <c r="E23" s="42">
        <f>$B23      +$C23      +$D23</f>
        <v>429996000</v>
      </c>
      <c r="F23" s="43">
        <v>429996000</v>
      </c>
      <c r="G23" s="44">
        <v>429996000</v>
      </c>
      <c r="H23" s="43">
        <v>61756000</v>
      </c>
      <c r="I23" s="44">
        <v>41202782</v>
      </c>
      <c r="J23" s="43">
        <v>65870000</v>
      </c>
      <c r="K23" s="44">
        <v>38077789</v>
      </c>
      <c r="L23" s="43">
        <v>61420000</v>
      </c>
      <c r="M23" s="44">
        <v>38477612</v>
      </c>
      <c r="N23" s="43">
        <v>105026000</v>
      </c>
      <c r="O23" s="44">
        <v>37143518</v>
      </c>
      <c r="P23" s="43">
        <f>$H23      +$J23      +$L23      +$N23</f>
        <v>294072000</v>
      </c>
      <c r="Q23" s="44">
        <f>$I23      +$K23      +$M23      +$O23</f>
        <v>154901701</v>
      </c>
      <c r="R23" s="24">
        <f>IF(($L23      =0),0,((($N23      -$L23      )/$L23      )*100))</f>
        <v>70.996418104851841</v>
      </c>
      <c r="S23" s="25">
        <f>IF(($M23      =0),0,((($O23      -$M23      )/$M23      )*100))</f>
        <v>-3.4671954174287118</v>
      </c>
      <c r="T23" s="24">
        <f>IF(($E23      =0),0,(($P23      /$E23      )*100))</f>
        <v>68.389473390450135</v>
      </c>
      <c r="U23" s="26">
        <f>IF(($E23      =0),0,(($Q23      /$E23      )*100))</f>
        <v>36.023986502200025</v>
      </c>
      <c r="V23" s="43">
        <v>2053000</v>
      </c>
      <c r="W23" s="44">
        <v>1786000</v>
      </c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IF(($L24      =0),0,((($N24      -$L24      )/$L24      )*100))</f>
        <v>0</v>
      </c>
      <c r="S24" s="25">
        <f>IF(($M24      =0),0,((($O24      -$M24      )/$M24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>$B25      +$C25      +$D25</f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>$H25      +$J25      +$L25      +$N25</f>
        <v>0</v>
      </c>
      <c r="Q25" s="44">
        <f>$I25      +$K25      +$M25      +$O25</f>
        <v>0</v>
      </c>
      <c r="R25" s="24">
        <f>IF(($L25      =0),0,((($N25      -$L25      )/$L25      )*100))</f>
        <v>0</v>
      </c>
      <c r="S25" s="25">
        <f>IF(($M25      =0),0,((($O25      -$M25      )/$M25      )*100))</f>
        <v>0</v>
      </c>
      <c r="T25" s="24">
        <f>IF(($E25      =0),0,(($P25      /$E25      )*100))</f>
        <v>0</v>
      </c>
      <c r="U25" s="26">
        <f>IF(($E25      =0),0,(($Q25      /$E25      )*100))</f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IF(($L26      =0),0,((($N26      -$L26      )/$L26      )*100))</f>
        <v>0</v>
      </c>
      <c r="S26" s="25">
        <f>IF(($M26      =0),0,((($O26      -$M26      )/$M26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IF(($L27      =0),0,((($N27      -$L27      )/$L27      )*100))</f>
        <v>0</v>
      </c>
      <c r="S27" s="25">
        <f>IF(($M27      =0),0,((($O27      -$M27      )/$M27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124683000</v>
      </c>
      <c r="C28" s="39">
        <f>SUM(C29:C42)</f>
        <v>-2337000</v>
      </c>
      <c r="D28" s="39">
        <f>SUM(D29:D42)</f>
        <v>0</v>
      </c>
      <c r="E28" s="39">
        <f>SUM(E29:E42)</f>
        <v>122346000</v>
      </c>
      <c r="F28" s="40">
        <f>SUM(F29:F42)</f>
        <v>122346000</v>
      </c>
      <c r="G28" s="41">
        <f>SUM(G29:G42)</f>
        <v>122346000</v>
      </c>
      <c r="H28" s="40">
        <f>SUM(H29:H42)</f>
        <v>24151000</v>
      </c>
      <c r="I28" s="41">
        <f>SUM(I29:I42)</f>
        <v>14468320</v>
      </c>
      <c r="J28" s="40">
        <f>SUM(J29:J42)</f>
        <v>24529000</v>
      </c>
      <c r="K28" s="41">
        <f>SUM(K29:K42)</f>
        <v>12342175</v>
      </c>
      <c r="L28" s="40">
        <f>SUM(L29:L42)</f>
        <v>18451000</v>
      </c>
      <c r="M28" s="41">
        <f>SUM(M29:M42)</f>
        <v>19714516</v>
      </c>
      <c r="N28" s="40">
        <f>SUM(N29:N42)</f>
        <v>7627000</v>
      </c>
      <c r="O28" s="41">
        <f>SUM(O29:O42)</f>
        <v>10995577</v>
      </c>
      <c r="P28" s="40">
        <f>SUM(P29:P42)</f>
        <v>74758000</v>
      </c>
      <c r="Q28" s="41">
        <f>SUM(Q29:Q42)</f>
        <v>57520588</v>
      </c>
      <c r="R28" s="20">
        <f>IF(($L28      =0),0,((($N28      -$L28      )/$L28      )*100))</f>
        <v>-58.663487073871337</v>
      </c>
      <c r="S28" s="21">
        <f>IF(($M28      =0),0,((($O28      -$M28      )/$M28      )*100))</f>
        <v>-44.225985563125157</v>
      </c>
      <c r="T28" s="20">
        <f>IF(($E28      =0),0,(($P28      /$E28      )*100))</f>
        <v>61.103754924558217</v>
      </c>
      <c r="U28" s="22">
        <f>IF(($E28      =0),0,(($Q28      /$E28      )*100))</f>
        <v>47.014686217775811</v>
      </c>
      <c r="V28" s="40">
        <f>SUM(V29:V42)</f>
        <v>23695000</v>
      </c>
      <c r="W28" s="41">
        <f>SUM(W29:W42)</f>
        <v>12379000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IF(($L29      =0),0,((($N29      -$L29      )/$L29      )*100))</f>
        <v>0</v>
      </c>
      <c r="S29" s="25">
        <f>IF(($M29      =0),0,((($O29      -$M29      )/$M29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IF(($L30      =0),0,((($N30      -$L30      )/$L30      )*100))</f>
        <v>0</v>
      </c>
      <c r="S30" s="25">
        <f>IF(($M30      =0),0,((($O30      -$M30      )/$M30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60900000</v>
      </c>
      <c r="C31" s="42"/>
      <c r="D31" s="42"/>
      <c r="E31" s="42">
        <f>$B31      +$C31      +$D31</f>
        <v>60900000</v>
      </c>
      <c r="F31" s="43">
        <v>60900000</v>
      </c>
      <c r="G31" s="44">
        <v>60900000</v>
      </c>
      <c r="H31" s="43">
        <v>15249000</v>
      </c>
      <c r="I31" s="44">
        <v>9549959</v>
      </c>
      <c r="J31" s="43">
        <v>5313000</v>
      </c>
      <c r="K31" s="44">
        <v>7001976</v>
      </c>
      <c r="L31" s="43">
        <v>4471000</v>
      </c>
      <c r="M31" s="44">
        <v>5956618</v>
      </c>
      <c r="N31" s="43"/>
      <c r="O31" s="44">
        <v>4483779</v>
      </c>
      <c r="P31" s="43">
        <f>$H31      +$J31      +$L31      +$N31</f>
        <v>25033000</v>
      </c>
      <c r="Q31" s="44">
        <f>$I31      +$K31      +$M31      +$O31</f>
        <v>26992332</v>
      </c>
      <c r="R31" s="24">
        <f>IF(($L31      =0),0,((($N31      -$L31      )/$L31      )*100))</f>
        <v>-100</v>
      </c>
      <c r="S31" s="25">
        <f>IF(($M31      =0),0,((($O31      -$M31      )/$M31      )*100))</f>
        <v>-24.726094572457054</v>
      </c>
      <c r="T31" s="24">
        <f>IF(($E31      =0),0,(($P31      /$E31      )*100))</f>
        <v>41.105090311986864</v>
      </c>
      <c r="U31" s="26">
        <f>IF(($E31      =0),0,(($Q31      /$E31      )*100))</f>
        <v>44.322384236453196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IF(($L32      =0),0,((($N32      -$L32      )/$L32      )*100))</f>
        <v>0</v>
      </c>
      <c r="S32" s="25">
        <f>IF(($M32      =0),0,((($O32      -$M32      )/$M32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33583000</v>
      </c>
      <c r="C33" s="42">
        <v>-1337000</v>
      </c>
      <c r="D33" s="42"/>
      <c r="E33" s="42">
        <f>$B33      +$C33      +$D33</f>
        <v>32246000</v>
      </c>
      <c r="F33" s="43">
        <v>32246000</v>
      </c>
      <c r="G33" s="44">
        <v>32246000</v>
      </c>
      <c r="H33" s="43">
        <v>7072000</v>
      </c>
      <c r="I33" s="44">
        <v>4623792</v>
      </c>
      <c r="J33" s="43">
        <v>12350000</v>
      </c>
      <c r="K33" s="44">
        <v>3754010</v>
      </c>
      <c r="L33" s="43">
        <v>5442000</v>
      </c>
      <c r="M33" s="44">
        <v>5753517</v>
      </c>
      <c r="N33" s="43">
        <v>2380000</v>
      </c>
      <c r="O33" s="44">
        <v>1153130</v>
      </c>
      <c r="P33" s="43">
        <f>$H33      +$J33      +$L33      +$N33</f>
        <v>27244000</v>
      </c>
      <c r="Q33" s="44">
        <f>$I33      +$K33      +$M33      +$O33</f>
        <v>15284449</v>
      </c>
      <c r="R33" s="24">
        <f>IF(($L33      =0),0,((($N33      -$L33      )/$L33      )*100))</f>
        <v>-56.26607864755605</v>
      </c>
      <c r="S33" s="25">
        <f>IF(($M33      =0),0,((($O33      -$M33      )/$M33      )*100))</f>
        <v>-79.957824057876252</v>
      </c>
      <c r="T33" s="24">
        <f>IF(($E33      =0),0,(($P33      /$E33      )*100))</f>
        <v>84.48799851144328</v>
      </c>
      <c r="U33" s="26">
        <f>IF(($E33      =0),0,(($Q33      /$E33      )*100))</f>
        <v>47.399519320225764</v>
      </c>
      <c r="V33" s="43"/>
      <c r="W33" s="44"/>
    </row>
    <row r="34" spans="1:23" ht="13" x14ac:dyDescent="0.3">
      <c r="A34" s="23" t="s">
        <v>60</v>
      </c>
      <c r="B34" s="42">
        <v>3000000</v>
      </c>
      <c r="C34" s="42">
        <v>-1000000</v>
      </c>
      <c r="D34" s="42"/>
      <c r="E34" s="42">
        <f>$B34      +$C34      +$D34</f>
        <v>2000000</v>
      </c>
      <c r="F34" s="43">
        <v>2000000</v>
      </c>
      <c r="G34" s="44">
        <v>2000000</v>
      </c>
      <c r="H34" s="43"/>
      <c r="I34" s="44"/>
      <c r="J34" s="43">
        <v>247000</v>
      </c>
      <c r="K34" s="44"/>
      <c r="L34" s="43">
        <v>778000</v>
      </c>
      <c r="M34" s="44"/>
      <c r="N34" s="43">
        <v>469000</v>
      </c>
      <c r="O34" s="44"/>
      <c r="P34" s="43">
        <f>$H34      +$J34      +$L34      +$N34</f>
        <v>1494000</v>
      </c>
      <c r="Q34" s="44">
        <f>$I34      +$K34      +$M34      +$O34</f>
        <v>0</v>
      </c>
      <c r="R34" s="24">
        <f>IF(($L34      =0),0,((($N34      -$L34      )/$L34      )*100))</f>
        <v>-39.717223650385606</v>
      </c>
      <c r="S34" s="25">
        <f>IF(($M34      =0),0,((($O34      -$M34      )/$M34      )*100))</f>
        <v>0</v>
      </c>
      <c r="T34" s="24">
        <f>IF(($E34      =0),0,(($P34      /$E34      )*100))</f>
        <v>74.7</v>
      </c>
      <c r="U34" s="26">
        <f>IF(($E34      =0),0,(($Q34      /$E34      )*100))</f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IF(($L35      =0),0,((($N35      -$L35      )/$L35      )*100))</f>
        <v>0</v>
      </c>
      <c r="S35" s="25">
        <f>IF(($M35      =0),0,((($O35      -$M35      )/$M35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27200000</v>
      </c>
      <c r="C36" s="42"/>
      <c r="D36" s="42"/>
      <c r="E36" s="42">
        <f>$B36      +$C36      +$D36</f>
        <v>27200000</v>
      </c>
      <c r="F36" s="43">
        <v>27200000</v>
      </c>
      <c r="G36" s="44">
        <v>27200000</v>
      </c>
      <c r="H36" s="43">
        <v>1830000</v>
      </c>
      <c r="I36" s="44">
        <v>294569</v>
      </c>
      <c r="J36" s="43">
        <v>6619000</v>
      </c>
      <c r="K36" s="44">
        <v>1586189</v>
      </c>
      <c r="L36" s="43">
        <v>7760000</v>
      </c>
      <c r="M36" s="44">
        <v>8004381</v>
      </c>
      <c r="N36" s="43">
        <v>4778000</v>
      </c>
      <c r="O36" s="44">
        <v>5358668</v>
      </c>
      <c r="P36" s="43">
        <f>$H36      +$J36      +$L36      +$N36</f>
        <v>20987000</v>
      </c>
      <c r="Q36" s="44">
        <f>$I36      +$K36      +$M36      +$O36</f>
        <v>15243807</v>
      </c>
      <c r="R36" s="24">
        <f>IF(($L36      =0),0,((($N36      -$L36      )/$L36      )*100))</f>
        <v>-38.427835051546396</v>
      </c>
      <c r="S36" s="25">
        <f>IF(($M36      =0),0,((($O36      -$M36      )/$M36      )*100))</f>
        <v>-33.053311680191136</v>
      </c>
      <c r="T36" s="24">
        <f>IF(($E36      =0),0,(($P36      /$E36      )*100))</f>
        <v>77.158088235294116</v>
      </c>
      <c r="U36" s="26">
        <f>IF(($E36      =0),0,(($Q36      /$E36      )*100))</f>
        <v>56.043408088235289</v>
      </c>
      <c r="V36" s="43">
        <v>1540000</v>
      </c>
      <c r="W36" s="44"/>
    </row>
    <row r="37" spans="1:23" ht="13" x14ac:dyDescent="0.3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IF(($L37      =0),0,((($N37      -$L37      )/$L37      )*100))</f>
        <v>0</v>
      </c>
      <c r="S37" s="25">
        <f>IF(($M37      =0),0,((($O37      -$M37      )/$M37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22155000</v>
      </c>
      <c r="W37" s="44">
        <v>12379000</v>
      </c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IF(($L38      =0),0,((($N38      -$L38      )/$L38      )*100))</f>
        <v>0</v>
      </c>
      <c r="S38" s="25">
        <f>IF(($M38      =0),0,((($O38      -$M38      )/$M38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IF(($L39      =0),0,((($N39      -$L39      )/$L39      )*100))</f>
        <v>0</v>
      </c>
      <c r="S39" s="25">
        <f>IF(($M39      =0),0,((($O39      -$M39      )/$M39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IF(($L40      =0),0,((($N40      -$L40      )/$L40      )*100))</f>
        <v>0</v>
      </c>
      <c r="S40" s="25">
        <f>IF(($M40      =0),0,((($O40      -$M40      )/$M40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IF(($L41      =0),0,((($N41      -$L41      )/$L41      )*100))</f>
        <v>0</v>
      </c>
      <c r="S41" s="25">
        <f>IF(($M41      =0),0,((($O41      -$M41      )/$M41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IF(($L42      =0),0,((($N42      -$L42      )/$L42      )*100))</f>
        <v>0</v>
      </c>
      <c r="S42" s="25">
        <f>IF(($M42      =0),0,((($O42      -$M42      )/$M42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736882000</v>
      </c>
      <c r="C43" s="45">
        <f>+C44+C56</f>
        <v>101869000</v>
      </c>
      <c r="D43" s="45">
        <f>+D44+D56</f>
        <v>0</v>
      </c>
      <c r="E43" s="45">
        <f>+E44+E56</f>
        <v>838751000</v>
      </c>
      <c r="F43" s="46">
        <f>+F44+F56</f>
        <v>808304000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14985000</v>
      </c>
      <c r="O43" s="47">
        <f>+O44+O56</f>
        <v>0</v>
      </c>
      <c r="P43" s="46">
        <f>+P44+P56</f>
        <v>14985000</v>
      </c>
      <c r="Q43" s="47">
        <f>+Q44+Q56</f>
        <v>0</v>
      </c>
      <c r="R43" s="29">
        <f>IF(($L43      =0),0,((($N43      -$L43      )/$L43      )*100))</f>
        <v>0</v>
      </c>
      <c r="S43" s="30">
        <f>IF(($M43      =0),0,((($O43      -$M43      )/$M43      )*100))</f>
        <v>0</v>
      </c>
      <c r="T43" s="29">
        <f>IF(($E43      =0),0,(($P43      /$E43      )*100))</f>
        <v>1.7865850532517995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721765000</v>
      </c>
      <c r="C44" s="39">
        <f>SUM(C45:C55)</f>
        <v>101869000</v>
      </c>
      <c r="D44" s="39">
        <f>SUM(D45:D55)</f>
        <v>0</v>
      </c>
      <c r="E44" s="39">
        <f>SUM(E45:E55)</f>
        <v>823634000</v>
      </c>
      <c r="F44" s="40">
        <f>SUM(F45:F55)</f>
        <v>793187000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14985000</v>
      </c>
      <c r="O44" s="41">
        <f>SUM(O45:O55)</f>
        <v>0</v>
      </c>
      <c r="P44" s="40">
        <f>SUM(P45:P55)</f>
        <v>14985000</v>
      </c>
      <c r="Q44" s="41">
        <f>SUM(Q45:Q55)</f>
        <v>0</v>
      </c>
      <c r="R44" s="20">
        <f>IF(($L44      =0),0,((($N44      -$L44      )/$L44      )*100))</f>
        <v>0</v>
      </c>
      <c r="S44" s="21">
        <f>IF(($M44      =0),0,((($O44      -$M44      )/$M44      )*100))</f>
        <v>0</v>
      </c>
      <c r="T44" s="20">
        <f>IF(($E44      =0),0,(($P44      /$E44      )*100))</f>
        <v>1.8193760820947167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226095000</v>
      </c>
      <c r="C45" s="42"/>
      <c r="D45" s="42"/>
      <c r="E45" s="42">
        <f>$B45      +$C45      +$D45</f>
        <v>226095000</v>
      </c>
      <c r="F45" s="43">
        <v>226095000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IF(($L45      =0),0,((($N45      -$L45      )/$L45      )*100))</f>
        <v>0</v>
      </c>
      <c r="S45" s="25">
        <f>IF(($M45      =0),0,((($O45      -$M45      )/$M45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325365000</v>
      </c>
      <c r="C46" s="42">
        <v>30447000</v>
      </c>
      <c r="D46" s="42"/>
      <c r="E46" s="42">
        <f>$B46      +$C46      +$D46</f>
        <v>355812000</v>
      </c>
      <c r="F46" s="43">
        <v>325365000</v>
      </c>
      <c r="G46" s="44"/>
      <c r="H46" s="43"/>
      <c r="I46" s="44"/>
      <c r="J46" s="43"/>
      <c r="K46" s="44"/>
      <c r="L46" s="43"/>
      <c r="M46" s="44"/>
      <c r="N46" s="43">
        <v>14985000</v>
      </c>
      <c r="O46" s="44"/>
      <c r="P46" s="43">
        <f>$H46      +$J46      +$L46      +$N46</f>
        <v>14985000</v>
      </c>
      <c r="Q46" s="44">
        <f>$I46      +$K46      +$M46      +$O46</f>
        <v>0</v>
      </c>
      <c r="R46" s="24">
        <f>IF(($L46      =0),0,((($N46      -$L46      )/$L46      )*100))</f>
        <v>0</v>
      </c>
      <c r="S46" s="25">
        <f>IF(($M46      =0),0,((($O46      -$M46      )/$M46      )*100))</f>
        <v>0</v>
      </c>
      <c r="T46" s="24">
        <f>IF(($E46      =0),0,(($P46      /$E46      )*100))</f>
        <v>4.2114937101615455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2400000</v>
      </c>
      <c r="C47" s="42">
        <v>-2059000</v>
      </c>
      <c r="D47" s="42"/>
      <c r="E47" s="42">
        <f>$B47      +$C47      +$D47</f>
        <v>341000</v>
      </c>
      <c r="F47" s="43">
        <v>341000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IF(($L47      =0),0,((($N47      -$L47      )/$L47      )*100))</f>
        <v>0</v>
      </c>
      <c r="S47" s="25">
        <f>IF(($M47      =0),0,((($O47      -$M47      )/$M47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IF(($L48      =0),0,((($N48      -$L48      )/$L48      )*100))</f>
        <v>0</v>
      </c>
      <c r="S48" s="25">
        <f>IF(($M48      =0),0,((($O48      -$M48      )/$M48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IF(($L49      =0),0,((($N49      -$L49      )/$L49      )*100))</f>
        <v>0</v>
      </c>
      <c r="S49" s="25">
        <f>IF(($M49      =0),0,((($O49      -$M49      )/$M49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IF(($L50      =0),0,((($N50      -$L50      )/$L50      )*100))</f>
        <v>0</v>
      </c>
      <c r="S50" s="25">
        <f>IF(($M50      =0),0,((($O50      -$M50      )/$M50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IF(($L51      =0),0,((($N51      -$L51      )/$L51      )*100))</f>
        <v>0</v>
      </c>
      <c r="S51" s="25">
        <f>IF(($M51      =0),0,((($O51      -$M51      )/$M51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IF(($L52      =0),0,((($N52      -$L52      )/$L52      )*100))</f>
        <v>0</v>
      </c>
      <c r="S52" s="25">
        <f>IF(($M52      =0),0,((($O52      -$M52      )/$M52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167905000</v>
      </c>
      <c r="C53" s="42"/>
      <c r="D53" s="42"/>
      <c r="E53" s="42">
        <f>$B53      +$C53      +$D53</f>
        <v>167905000</v>
      </c>
      <c r="F53" s="43">
        <v>167905000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IF(($L53      =0),0,((($N53      -$L53      )/$L53      )*100))</f>
        <v>0</v>
      </c>
      <c r="S53" s="25">
        <f>IF(($M53      =0),0,((($O53      -$M53      )/$M53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IF(($L54      =0),0,((($N54      -$L54      )/$L54      )*100))</f>
        <v>0</v>
      </c>
      <c r="S54" s="25">
        <f>IF(($M54      =0),0,((($O54      -$M54      )/$M54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>
        <v>73481000</v>
      </c>
      <c r="D55" s="42"/>
      <c r="E55" s="42">
        <f>$B55      +$C55      +$D55</f>
        <v>73481000</v>
      </c>
      <c r="F55" s="43">
        <v>73481000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IF(($L55      =0),0,((($N55      -$L55      )/$L55      )*100))</f>
        <v>0</v>
      </c>
      <c r="S55" s="25">
        <f>IF(($M55      =0),0,((($O55      -$M55      )/$M55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15117000</v>
      </c>
      <c r="C56" s="39">
        <f>SUM(C57:C60)</f>
        <v>0</v>
      </c>
      <c r="D56" s="39">
        <f>SUM(D57:D60)</f>
        <v>0</v>
      </c>
      <c r="E56" s="39">
        <f>SUM(E57:E60)</f>
        <v>15117000</v>
      </c>
      <c r="F56" s="40">
        <f>SUM(F57:F60)</f>
        <v>15117000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IF(($L56      =0),0,((($N56      -$L56      )/$L56      )*100))</f>
        <v>0</v>
      </c>
      <c r="S56" s="21">
        <f>IF(($M56      =0),0,((($O56      -$M56      )/$M56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IF(($L57      =0),0,((($N57      -$L57      )/$L57      )*100))</f>
        <v>0</v>
      </c>
      <c r="S57" s="25">
        <f>IF(($M57      =0),0,((($O57      -$M57      )/$M57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IF(($L58      =0),0,((($N58      -$L58      )/$L58      )*100))</f>
        <v>0</v>
      </c>
      <c r="S58" s="25">
        <f>IF(($M58      =0),0,((($O58      -$M58      )/$M58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>
        <v>15117000</v>
      </c>
      <c r="C59" s="42"/>
      <c r="D59" s="42"/>
      <c r="E59" s="42">
        <f>$B59      +$C59      +$D59</f>
        <v>15117000</v>
      </c>
      <c r="F59" s="43">
        <v>15117000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IF(($L59      =0),0,((($N59      -$L59      )/$L59      )*100))</f>
        <v>0</v>
      </c>
      <c r="S59" s="25">
        <f>IF(($M59      =0),0,((($O59      -$M59      )/$M59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IF(($L60      =0),0,((($N60      -$L60      )/$L60      )*100))</f>
        <v>0</v>
      </c>
      <c r="S60" s="25">
        <f>IF(($M60      =0),0,((($O60      -$M60      )/$M60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4218192000</v>
      </c>
      <c r="C61" s="39">
        <f>+C8+C43</f>
        <v>329425000</v>
      </c>
      <c r="D61" s="39">
        <f>+D8+D43</f>
        <v>0</v>
      </c>
      <c r="E61" s="39">
        <f>+E8+E43</f>
        <v>4547617000</v>
      </c>
      <c r="F61" s="40">
        <f>+F8+F43</f>
        <v>4517170000</v>
      </c>
      <c r="G61" s="41">
        <f>+G8+G43</f>
        <v>3513866000</v>
      </c>
      <c r="H61" s="40">
        <f>+H8+H43</f>
        <v>697588000</v>
      </c>
      <c r="I61" s="41">
        <f>+I8+I43</f>
        <v>405949205</v>
      </c>
      <c r="J61" s="40">
        <f>+J8+J43</f>
        <v>949801000</v>
      </c>
      <c r="K61" s="41">
        <f>+K8+K43</f>
        <v>52964803</v>
      </c>
      <c r="L61" s="40">
        <f>+L8+L43</f>
        <v>530272000</v>
      </c>
      <c r="M61" s="41">
        <f>+M8+M43</f>
        <v>-9754399</v>
      </c>
      <c r="N61" s="40">
        <f>+N8+N43</f>
        <v>1082858000</v>
      </c>
      <c r="O61" s="41">
        <f>+O8+O43</f>
        <v>638245004</v>
      </c>
      <c r="P61" s="40">
        <f>+P8+P43</f>
        <v>3260519000</v>
      </c>
      <c r="Q61" s="41">
        <f>+Q8+Q43</f>
        <v>1087404613</v>
      </c>
      <c r="R61" s="20">
        <f>IF(($L61      =0),0,((($N61      -$L61      )/$L61      )*100))</f>
        <v>104.20802908695914</v>
      </c>
      <c r="S61" s="21">
        <f>IF(($M61      =0),0,((($O61      -$M61      )/$M61      )*100))</f>
        <v>-6643.1504698546778</v>
      </c>
      <c r="T61" s="20">
        <f>IF(($E61      =0),0,(($P61      /$E61      )*100))</f>
        <v>71.697308722348424</v>
      </c>
      <c r="U61" s="22">
        <f>IF(($E61      =0),0,(($Q61      /$E61      )*100))</f>
        <v>23.911525816707961</v>
      </c>
      <c r="V61" s="40">
        <f>+V8+V43</f>
        <v>95415000</v>
      </c>
      <c r="W61" s="41">
        <f>+W8+W43</f>
        <v>9934000</v>
      </c>
    </row>
    <row r="62" spans="1:23" ht="13" x14ac:dyDescent="0.3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IF(($L62      =0),0,((($N62      -$L62      )/$L62      )*100))</f>
        <v>0</v>
      </c>
      <c r="S62" s="21">
        <f>IF(($M62      =0),0,((($O62      -$M62      )/$M62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IF(($L63      =0),0,((($N63      -$L63      )/$L63      )*100))</f>
        <v>0</v>
      </c>
      <c r="S63" s="25">
        <f>IF(($M63      =0),0,((($O63      -$M63      )/$M63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IF(($L64      =0),0,((($N64      -$L64      )/$L64      )*100))</f>
        <v>0</v>
      </c>
      <c r="S64" s="25">
        <f>IF(($M64      =0),0,((($O64      -$M64      )/$M64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4218192000</v>
      </c>
      <c r="C65" s="48">
        <f>+C61+C62</f>
        <v>329425000</v>
      </c>
      <c r="D65" s="48">
        <f>+D61+D62</f>
        <v>0</v>
      </c>
      <c r="E65" s="48">
        <f>+E61+E62</f>
        <v>4547617000</v>
      </c>
      <c r="F65" s="49">
        <f>+F61+F62</f>
        <v>4517170000</v>
      </c>
      <c r="G65" s="50">
        <f>+G61+G62</f>
        <v>3513866000</v>
      </c>
      <c r="H65" s="49">
        <f>+H61+H62</f>
        <v>697588000</v>
      </c>
      <c r="I65" s="50">
        <f>+I61+I62</f>
        <v>405949205</v>
      </c>
      <c r="J65" s="49">
        <f>+J61+J62</f>
        <v>949801000</v>
      </c>
      <c r="K65" s="50">
        <f>+K61+K62</f>
        <v>52964803</v>
      </c>
      <c r="L65" s="49">
        <f>+L61+L62</f>
        <v>530272000</v>
      </c>
      <c r="M65" s="51">
        <f>+M61+M62</f>
        <v>-9754399</v>
      </c>
      <c r="N65" s="49">
        <f>+N61+N62</f>
        <v>1082858000</v>
      </c>
      <c r="O65" s="50">
        <f>+O61+O62</f>
        <v>638245004</v>
      </c>
      <c r="P65" s="49">
        <f>+P61+P62</f>
        <v>3260519000</v>
      </c>
      <c r="Q65" s="50">
        <f>+Q61+Q62</f>
        <v>1087404613</v>
      </c>
      <c r="R65" s="34">
        <f>IF(($L65      =0),0,((($N65      -$L65      )/$L65      )*100))</f>
        <v>104.20802908695914</v>
      </c>
      <c r="S65" s="35">
        <f>IF(($M65      =0),0,((($O65      -$M65      )/$M65      )*100))</f>
        <v>-6643.1504698546778</v>
      </c>
      <c r="T65" s="34">
        <f>IF(($E65      =0),0,(($P65      /$E65      )*100))</f>
        <v>71.697308722348424</v>
      </c>
      <c r="U65" s="35">
        <f>IF(($E65      =0),0,(($Q65      /$E65      )*100))</f>
        <v>23.911525816707961</v>
      </c>
      <c r="V65" s="49">
        <f>+V61+V62</f>
        <v>95415000</v>
      </c>
      <c r="W65" s="50">
        <f>+W61+W62</f>
        <v>9934000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A8E4-5EC1-4387-90A7-50DEC7B98BD7}">
  <sheetPr>
    <pageSetUpPr fitToPage="1"/>
  </sheetPr>
  <dimension ref="A1:W80"/>
  <sheetViews>
    <sheetView showGridLines="0" topLeftCell="A3" workbookViewId="0">
      <selection activeCell="A7" sqref="A7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>+B9+B28</f>
        <v>1788802000</v>
      </c>
      <c r="C8" s="36">
        <f>+C9+C28</f>
        <v>44999000</v>
      </c>
      <c r="D8" s="36">
        <f>+D9+D28</f>
        <v>0</v>
      </c>
      <c r="E8" s="36">
        <f>+E9+E28</f>
        <v>1833801000</v>
      </c>
      <c r="F8" s="37">
        <f>+F9+F28</f>
        <v>1833801000</v>
      </c>
      <c r="G8" s="38">
        <f>+G9+G28</f>
        <v>1701801000</v>
      </c>
      <c r="H8" s="37">
        <f>+H9+H28</f>
        <v>296403000</v>
      </c>
      <c r="I8" s="38">
        <f>+I9+I28</f>
        <v>96197291</v>
      </c>
      <c r="J8" s="37">
        <f>+J9+J28</f>
        <v>470911000</v>
      </c>
      <c r="K8" s="38">
        <f>+K9+K28</f>
        <v>366265394</v>
      </c>
      <c r="L8" s="37">
        <f>+L9+L28</f>
        <v>274780000</v>
      </c>
      <c r="M8" s="38">
        <f>+M9+M28</f>
        <v>326878482</v>
      </c>
      <c r="N8" s="37">
        <f>+N9+N28</f>
        <v>340140000</v>
      </c>
      <c r="O8" s="38">
        <f>+O9+O28</f>
        <v>403824970</v>
      </c>
      <c r="P8" s="37">
        <f>+P9+P28</f>
        <v>1382234000</v>
      </c>
      <c r="Q8" s="38">
        <f>+Q9+Q28</f>
        <v>1193166137</v>
      </c>
      <c r="R8" s="16">
        <f>IF(($L8       =0),0,((($N8       -$L8       )/$L8       )*100))</f>
        <v>23.786301768687679</v>
      </c>
      <c r="S8" s="17">
        <f>IF(($M8       =0),0,((($O8       -$M8       )/$M8       )*100))</f>
        <v>23.539783814830614</v>
      </c>
      <c r="T8" s="16">
        <f>IF(($E8       =0),0,(($P8       /$E8       )*100))</f>
        <v>75.375354250542998</v>
      </c>
      <c r="U8" s="18">
        <f>IF(($E8       =0),0,(($Q8       /$E8       )*100))</f>
        <v>65.065191751994902</v>
      </c>
      <c r="V8" s="37">
        <f>+V9+V28</f>
        <v>27530000</v>
      </c>
      <c r="W8" s="38">
        <f>+W9+W28</f>
        <v>1438000</v>
      </c>
    </row>
    <row r="9" spans="1:23" ht="13" x14ac:dyDescent="0.3">
      <c r="A9" s="19" t="s">
        <v>35</v>
      </c>
      <c r="B9" s="39">
        <f>SUM(B10:B27)</f>
        <v>1642539000</v>
      </c>
      <c r="C9" s="39">
        <f>SUM(C10:C27)</f>
        <v>12516000</v>
      </c>
      <c r="D9" s="39">
        <f>SUM(D10:D27)</f>
        <v>0</v>
      </c>
      <c r="E9" s="39">
        <f>SUM(E10:E27)</f>
        <v>1655055000</v>
      </c>
      <c r="F9" s="40">
        <f>SUM(F10:F27)</f>
        <v>1655055000</v>
      </c>
      <c r="G9" s="41">
        <f>SUM(G10:G27)</f>
        <v>1523055000</v>
      </c>
      <c r="H9" s="40">
        <f>SUM(H10:H27)</f>
        <v>269089000</v>
      </c>
      <c r="I9" s="41">
        <f>SUM(I10:I27)</f>
        <v>101077486</v>
      </c>
      <c r="J9" s="40">
        <f>SUM(J10:J27)</f>
        <v>443115000</v>
      </c>
      <c r="K9" s="41">
        <f>SUM(K10:K27)</f>
        <v>337058558</v>
      </c>
      <c r="L9" s="40">
        <f>SUM(L10:L27)</f>
        <v>255261000</v>
      </c>
      <c r="M9" s="41">
        <f>SUM(M10:M27)</f>
        <v>296691701</v>
      </c>
      <c r="N9" s="40">
        <f>SUM(N10:N27)</f>
        <v>327118000</v>
      </c>
      <c r="O9" s="41">
        <f>SUM(O10:O27)</f>
        <v>369356239</v>
      </c>
      <c r="P9" s="40">
        <f>SUM(P10:P27)</f>
        <v>1294583000</v>
      </c>
      <c r="Q9" s="41">
        <f>SUM(Q10:Q27)</f>
        <v>1104183984</v>
      </c>
      <c r="R9" s="20">
        <f>IF(($L9       =0),0,((($N9       -$L9       )/$L9       )*100))</f>
        <v>28.15040292093191</v>
      </c>
      <c r="S9" s="21">
        <f>IF(($M9       =0),0,((($O9       -$M9       )/$M9       )*100))</f>
        <v>24.491597761273411</v>
      </c>
      <c r="T9" s="20">
        <f>IF(($E9       =0),0,(($P9       /$E9       )*100))</f>
        <v>78.219938310207212</v>
      </c>
      <c r="U9" s="22">
        <f>IF(($E9       =0),0,(($Q9       /$E9       )*100))</f>
        <v>66.71584835549271</v>
      </c>
      <c r="V9" s="40">
        <f>SUM(V10:V27)</f>
        <v>27530000</v>
      </c>
      <c r="W9" s="41">
        <f>SUM(W10:W27)</f>
        <v>1438000</v>
      </c>
    </row>
    <row r="10" spans="1:23" ht="13" x14ac:dyDescent="0.3">
      <c r="A10" s="23" t="s">
        <v>36</v>
      </c>
      <c r="B10" s="42">
        <v>509901000</v>
      </c>
      <c r="C10" s="42">
        <v>-24620000</v>
      </c>
      <c r="D10" s="42"/>
      <c r="E10" s="42">
        <f>$B10      +$C10      +$D10</f>
        <v>485281000</v>
      </c>
      <c r="F10" s="43">
        <v>485281000</v>
      </c>
      <c r="G10" s="44">
        <v>485281000</v>
      </c>
      <c r="H10" s="43">
        <v>92227000</v>
      </c>
      <c r="I10" s="44">
        <v>30693512</v>
      </c>
      <c r="J10" s="43">
        <v>140430000</v>
      </c>
      <c r="K10" s="44">
        <v>55432577</v>
      </c>
      <c r="L10" s="43">
        <v>60935000</v>
      </c>
      <c r="M10" s="44">
        <v>53328727</v>
      </c>
      <c r="N10" s="43">
        <v>120332000</v>
      </c>
      <c r="O10" s="44">
        <v>62730681</v>
      </c>
      <c r="P10" s="43">
        <f>$H10      +$J10      +$L10      +$N10</f>
        <v>413924000</v>
      </c>
      <c r="Q10" s="44">
        <f>$I10      +$K10      +$M10      +$O10</f>
        <v>202185497</v>
      </c>
      <c r="R10" s="24">
        <f>IF(($L10      =0),0,((($N10      -$L10      )/$L10      )*100))</f>
        <v>97.475999015344215</v>
      </c>
      <c r="S10" s="25">
        <f>IF(($M10      =0),0,((($O10      -$M10      )/$M10      )*100))</f>
        <v>17.630186447165709</v>
      </c>
      <c r="T10" s="24">
        <f>IF(($E10      =0),0,(($P10      /$E10      )*100))</f>
        <v>85.295735872618124</v>
      </c>
      <c r="U10" s="26">
        <f>IF(($E10      =0),0,(($Q10      /$E10      )*100))</f>
        <v>41.663592228008099</v>
      </c>
      <c r="V10" s="43">
        <v>11877000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IF(($L11      =0),0,((($N11      -$L11      )/$L11      )*100))</f>
        <v>0</v>
      </c>
      <c r="S11" s="25">
        <f>IF(($M11      =0),0,((($O11      -$M11      )/$M11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>$B12      +$C12      +$D12</f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>$H12      +$J12      +$L12      +$N12</f>
        <v>0</v>
      </c>
      <c r="Q12" s="44">
        <f>$I12      +$K12      +$M12      +$O12</f>
        <v>0</v>
      </c>
      <c r="R12" s="24">
        <f>IF(($L12      =0),0,((($N12      -$L12      )/$L12      )*100))</f>
        <v>0</v>
      </c>
      <c r="S12" s="25">
        <f>IF(($M12      =0),0,((($O12      -$M12      )/$M12      )*100))</f>
        <v>0</v>
      </c>
      <c r="T12" s="24">
        <f>IF(($E12      =0),0,(($P12      /$E12      )*100))</f>
        <v>0</v>
      </c>
      <c r="U12" s="26">
        <f>IF(($E12      =0),0,(($Q12      /$E12      )*100))</f>
        <v>0</v>
      </c>
      <c r="V12" s="43"/>
      <c r="W12" s="44"/>
    </row>
    <row r="13" spans="1:23" ht="13" x14ac:dyDescent="0.3">
      <c r="A13" s="23" t="s">
        <v>39</v>
      </c>
      <c r="B13" s="42">
        <v>107009000</v>
      </c>
      <c r="C13" s="42">
        <v>4497000</v>
      </c>
      <c r="D13" s="42"/>
      <c r="E13" s="42">
        <f>$B13      +$C13      +$D13</f>
        <v>111506000</v>
      </c>
      <c r="F13" s="43">
        <v>111506000</v>
      </c>
      <c r="G13" s="44">
        <v>111506000</v>
      </c>
      <c r="H13" s="43">
        <v>22583000</v>
      </c>
      <c r="I13" s="44">
        <v>16870703</v>
      </c>
      <c r="J13" s="43">
        <v>19445000</v>
      </c>
      <c r="K13" s="44">
        <v>15669251</v>
      </c>
      <c r="L13" s="43">
        <v>21481000</v>
      </c>
      <c r="M13" s="44">
        <v>22011436</v>
      </c>
      <c r="N13" s="43">
        <v>38018000</v>
      </c>
      <c r="O13" s="44">
        <v>21667968</v>
      </c>
      <c r="P13" s="43">
        <f>$H13      +$J13      +$L13      +$N13</f>
        <v>101527000</v>
      </c>
      <c r="Q13" s="44">
        <f>$I13      +$K13      +$M13      +$O13</f>
        <v>76219358</v>
      </c>
      <c r="R13" s="24">
        <f>IF(($L13      =0),0,((($N13      -$L13      )/$L13      )*100))</f>
        <v>76.984311717331593</v>
      </c>
      <c r="S13" s="25">
        <f>IF(($M13      =0),0,((($O13      -$M13      )/$M13      )*100))</f>
        <v>-1.5604070538605477</v>
      </c>
      <c r="T13" s="24">
        <f>IF(($E13      =0),0,(($P13      /$E13      )*100))</f>
        <v>91.050705791616593</v>
      </c>
      <c r="U13" s="26">
        <f>IF(($E13      =0),0,(($Q13      /$E13      )*100))</f>
        <v>68.354490341326922</v>
      </c>
      <c r="V13" s="43">
        <v>1122000</v>
      </c>
      <c r="W13" s="44"/>
    </row>
    <row r="14" spans="1:23" ht="13" x14ac:dyDescent="0.3">
      <c r="A14" s="23" t="s">
        <v>40</v>
      </c>
      <c r="B14" s="42">
        <v>31000000</v>
      </c>
      <c r="C14" s="42">
        <v>13004000</v>
      </c>
      <c r="D14" s="42"/>
      <c r="E14" s="42">
        <f>$B14      +$C14      +$D14</f>
        <v>44004000</v>
      </c>
      <c r="F14" s="43">
        <v>44004000</v>
      </c>
      <c r="G14" s="44">
        <v>44004000</v>
      </c>
      <c r="H14" s="43"/>
      <c r="I14" s="44"/>
      <c r="J14" s="43">
        <v>969000</v>
      </c>
      <c r="K14" s="44">
        <v>968564</v>
      </c>
      <c r="L14" s="43">
        <v>1260000</v>
      </c>
      <c r="M14" s="44">
        <v>1374736</v>
      </c>
      <c r="N14" s="43"/>
      <c r="O14" s="44">
        <v>23678451</v>
      </c>
      <c r="P14" s="43">
        <f>$H14      +$J14      +$L14      +$N14</f>
        <v>2229000</v>
      </c>
      <c r="Q14" s="44">
        <f>$I14      +$K14      +$M14      +$O14</f>
        <v>26021751</v>
      </c>
      <c r="R14" s="24">
        <f>IF(($L14      =0),0,((($N14      -$L14      )/$L14      )*100))</f>
        <v>-100</v>
      </c>
      <c r="S14" s="25">
        <f>IF(($M14      =0),0,((($O14      -$M14      )/$M14      )*100))</f>
        <v>1622.3998644103303</v>
      </c>
      <c r="T14" s="24">
        <f>IF(($E14      =0),0,(($P14      /$E14      )*100))</f>
        <v>5.0654485955822199</v>
      </c>
      <c r="U14" s="26">
        <f>IF(($E14      =0),0,(($Q14      /$E14      )*100))</f>
        <v>59.134967275702209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IF(($L15      =0),0,((($N15      -$L15      )/$L15      )*100))</f>
        <v>0</v>
      </c>
      <c r="S15" s="25">
        <f>IF(($M15      =0),0,((($O15      -$M15      )/$M15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ht="13" x14ac:dyDescent="0.3">
      <c r="A16" s="23" t="s">
        <v>42</v>
      </c>
      <c r="B16" s="42">
        <v>14908000</v>
      </c>
      <c r="C16" s="42">
        <v>619000</v>
      </c>
      <c r="D16" s="42"/>
      <c r="E16" s="42">
        <f>$B16      +$C16      +$D16</f>
        <v>15527000</v>
      </c>
      <c r="F16" s="43">
        <v>15527000</v>
      </c>
      <c r="G16" s="44">
        <v>15527000</v>
      </c>
      <c r="H16" s="43">
        <v>1977000</v>
      </c>
      <c r="I16" s="44">
        <v>-10409595</v>
      </c>
      <c r="J16" s="43">
        <v>2207000</v>
      </c>
      <c r="K16" s="44">
        <v>3286979</v>
      </c>
      <c r="L16" s="43">
        <v>2026000</v>
      </c>
      <c r="M16" s="44">
        <v>3737315</v>
      </c>
      <c r="N16" s="43">
        <v>6043000</v>
      </c>
      <c r="O16" s="44">
        <v>6411880</v>
      </c>
      <c r="P16" s="43">
        <f>$H16      +$J16      +$L16      +$N16</f>
        <v>12253000</v>
      </c>
      <c r="Q16" s="44">
        <f>$I16      +$K16      +$M16      +$O16</f>
        <v>3026579</v>
      </c>
      <c r="R16" s="24">
        <f>IF(($L16      =0),0,((($N16      -$L16      )/$L16      )*100))</f>
        <v>198.27245804540968</v>
      </c>
      <c r="S16" s="25">
        <f>IF(($M16      =0),0,((($O16      -$M16      )/$M16      )*100))</f>
        <v>71.563809847443949</v>
      </c>
      <c r="T16" s="24">
        <f>IF(($E16      =0),0,(($P16      /$E16      )*100))</f>
        <v>78.914149545952213</v>
      </c>
      <c r="U16" s="26">
        <f>IF(($E16      =0),0,(($Q16      /$E16      )*100))</f>
        <v>19.492361692535585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IF(($L17      =0),0,((($N17      -$L17      )/$L17      )*100))</f>
        <v>0</v>
      </c>
      <c r="S17" s="25">
        <f>IF(($M17      =0),0,((($O17      -$M17      )/$M17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IF(($L18      =0),0,((($N18      -$L18      )/$L18      )*100))</f>
        <v>0</v>
      </c>
      <c r="S18" s="25">
        <f>IF(($M18      =0),0,((($O18      -$M18      )/$M18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IF(($L19      =0),0,((($N19      -$L19      )/$L19      )*100))</f>
        <v>0</v>
      </c>
      <c r="S19" s="25">
        <f>IF(($M19      =0),0,((($O19      -$M19      )/$M19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IF(($L20      =0),0,((($N20      -$L20      )/$L20      )*100))</f>
        <v>0</v>
      </c>
      <c r="S20" s="25">
        <f>IF(($M20      =0),0,((($O20      -$M20      )/$M20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IF(($L21      =0),0,((($N21      -$L21      )/$L21      )*100))</f>
        <v>0</v>
      </c>
      <c r="S21" s="25">
        <f>IF(($M21      =0),0,((($O21      -$M21      )/$M21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ht="13" x14ac:dyDescent="0.3">
      <c r="A22" s="23" t="s">
        <v>48</v>
      </c>
      <c r="B22" s="42">
        <v>577000000</v>
      </c>
      <c r="C22" s="42"/>
      <c r="D22" s="42"/>
      <c r="E22" s="42">
        <f>$B22      +$C22      +$D22</f>
        <v>577000000</v>
      </c>
      <c r="F22" s="43">
        <v>577000000</v>
      </c>
      <c r="G22" s="44">
        <v>445000000</v>
      </c>
      <c r="H22" s="43">
        <v>68713000</v>
      </c>
      <c r="I22" s="44">
        <v>26764872</v>
      </c>
      <c r="J22" s="43">
        <v>199669000</v>
      </c>
      <c r="K22" s="44">
        <v>195220457</v>
      </c>
      <c r="L22" s="43">
        <v>142887000</v>
      </c>
      <c r="M22" s="44">
        <v>191557906</v>
      </c>
      <c r="N22" s="43">
        <v>32703000</v>
      </c>
      <c r="O22" s="44">
        <v>163456765</v>
      </c>
      <c r="P22" s="43">
        <f>$H22      +$J22      +$L22      +$N22</f>
        <v>443972000</v>
      </c>
      <c r="Q22" s="44">
        <f>$I22      +$K22      +$M22      +$O22</f>
        <v>577000000</v>
      </c>
      <c r="R22" s="24">
        <f>IF(($L22      =0),0,((($N22      -$L22      )/$L22      )*100))</f>
        <v>-77.112683449159121</v>
      </c>
      <c r="S22" s="25">
        <f>IF(($M22      =0),0,((($O22      -$M22      )/$M22      )*100))</f>
        <v>-14.669789196797755</v>
      </c>
      <c r="T22" s="24">
        <f>IF(($E22      =0),0,(($P22      /$E22      )*100))</f>
        <v>76.944887348353546</v>
      </c>
      <c r="U22" s="26">
        <f>IF(($E22      =0),0,(($Q22      /$E22      )*100))</f>
        <v>100</v>
      </c>
      <c r="V22" s="43"/>
      <c r="W22" s="44"/>
    </row>
    <row r="23" spans="1:23" ht="13" x14ac:dyDescent="0.3">
      <c r="A23" s="23" t="s">
        <v>49</v>
      </c>
      <c r="B23" s="42">
        <v>327492000</v>
      </c>
      <c r="C23" s="42">
        <v>18389000</v>
      </c>
      <c r="D23" s="42"/>
      <c r="E23" s="42">
        <f>$B23      +$C23      +$D23</f>
        <v>345881000</v>
      </c>
      <c r="F23" s="43">
        <v>345881000</v>
      </c>
      <c r="G23" s="44">
        <v>345881000</v>
      </c>
      <c r="H23" s="43">
        <v>71944000</v>
      </c>
      <c r="I23" s="44">
        <v>27031276</v>
      </c>
      <c r="J23" s="43">
        <v>57833000</v>
      </c>
      <c r="K23" s="44">
        <v>43399239</v>
      </c>
      <c r="L23" s="43">
        <v>20245000</v>
      </c>
      <c r="M23" s="44">
        <v>19578101</v>
      </c>
      <c r="N23" s="43">
        <v>96574000</v>
      </c>
      <c r="O23" s="44">
        <v>57349429</v>
      </c>
      <c r="P23" s="43">
        <f>$H23      +$J23      +$L23      +$N23</f>
        <v>246596000</v>
      </c>
      <c r="Q23" s="44">
        <f>$I23      +$K23      +$M23      +$O23</f>
        <v>147358045</v>
      </c>
      <c r="R23" s="24">
        <f>IF(($L23      =0),0,((($N23      -$L23      )/$L23      )*100))</f>
        <v>377.02642627809337</v>
      </c>
      <c r="S23" s="25">
        <f>IF(($M23      =0),0,((($O23      -$M23      )/$M23      )*100))</f>
        <v>192.9264130366883</v>
      </c>
      <c r="T23" s="24">
        <f>IF(($E23      =0),0,(($P23      /$E23      )*100))</f>
        <v>71.295040779921408</v>
      </c>
      <c r="U23" s="26">
        <f>IF(($E23      =0),0,(($Q23      /$E23      )*100))</f>
        <v>42.603683058624206</v>
      </c>
      <c r="V23" s="43">
        <v>14531000</v>
      </c>
      <c r="W23" s="44">
        <v>1438000</v>
      </c>
    </row>
    <row r="24" spans="1:23" ht="13" x14ac:dyDescent="0.3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IF(($L24      =0),0,((($N24      -$L24      )/$L24      )*100))</f>
        <v>0</v>
      </c>
      <c r="S24" s="25">
        <f>IF(($M24      =0),0,((($O24      -$M24      )/$M24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ht="13" x14ac:dyDescent="0.3">
      <c r="A25" s="23" t="s">
        <v>51</v>
      </c>
      <c r="B25" s="42">
        <v>75229000</v>
      </c>
      <c r="C25" s="42">
        <v>627000</v>
      </c>
      <c r="D25" s="42"/>
      <c r="E25" s="42">
        <f>$B25      +$C25      +$D25</f>
        <v>75856000</v>
      </c>
      <c r="F25" s="43">
        <v>75856000</v>
      </c>
      <c r="G25" s="44">
        <v>75856000</v>
      </c>
      <c r="H25" s="43">
        <v>11645000</v>
      </c>
      <c r="I25" s="44">
        <v>10126718</v>
      </c>
      <c r="J25" s="43">
        <v>22562000</v>
      </c>
      <c r="K25" s="44">
        <v>23081491</v>
      </c>
      <c r="L25" s="43">
        <v>6427000</v>
      </c>
      <c r="M25" s="44">
        <v>5103480</v>
      </c>
      <c r="N25" s="43">
        <v>33448000</v>
      </c>
      <c r="O25" s="44">
        <v>34061065</v>
      </c>
      <c r="P25" s="43">
        <f>$H25      +$J25      +$L25      +$N25</f>
        <v>74082000</v>
      </c>
      <c r="Q25" s="44">
        <f>$I25      +$K25      +$M25      +$O25</f>
        <v>72372754</v>
      </c>
      <c r="R25" s="24">
        <f>IF(($L25      =0),0,((($N25      -$L25      )/$L25      )*100))</f>
        <v>420.42943830714171</v>
      </c>
      <c r="S25" s="25">
        <f>IF(($M25      =0),0,((($O25      -$M25      )/$M25      )*100))</f>
        <v>567.40861137890226</v>
      </c>
      <c r="T25" s="24">
        <f>IF(($E25      =0),0,(($P25      /$E25      )*100))</f>
        <v>97.661358363214518</v>
      </c>
      <c r="U25" s="26">
        <f>IF(($E25      =0),0,(($Q25      /$E25      )*100))</f>
        <v>95.408081101033531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IF(($L26      =0),0,((($N26      -$L26      )/$L26      )*100))</f>
        <v>0</v>
      </c>
      <c r="S26" s="25">
        <f>IF(($M26      =0),0,((($O26      -$M26      )/$M26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IF(($L27      =0),0,((($N27      -$L27      )/$L27      )*100))</f>
        <v>0</v>
      </c>
      <c r="S27" s="25">
        <f>IF(($M27      =0),0,((($O27      -$M27      )/$M27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ht="13" x14ac:dyDescent="0.3">
      <c r="A28" s="19" t="s">
        <v>54</v>
      </c>
      <c r="B28" s="39">
        <f>SUM(B29:B42)</f>
        <v>146263000</v>
      </c>
      <c r="C28" s="39">
        <f>SUM(C29:C42)</f>
        <v>32483000</v>
      </c>
      <c r="D28" s="39">
        <f>SUM(D29:D42)</f>
        <v>0</v>
      </c>
      <c r="E28" s="39">
        <f>SUM(E29:E42)</f>
        <v>178746000</v>
      </c>
      <c r="F28" s="40">
        <f>SUM(F29:F42)</f>
        <v>178746000</v>
      </c>
      <c r="G28" s="41">
        <f>SUM(G29:G42)</f>
        <v>178746000</v>
      </c>
      <c r="H28" s="40">
        <f>SUM(H29:H42)</f>
        <v>27314000</v>
      </c>
      <c r="I28" s="41">
        <f>SUM(I29:I42)</f>
        <v>-4880195</v>
      </c>
      <c r="J28" s="40">
        <f>SUM(J29:J42)</f>
        <v>27796000</v>
      </c>
      <c r="K28" s="41">
        <f>SUM(K29:K42)</f>
        <v>29206836</v>
      </c>
      <c r="L28" s="40">
        <f>SUM(L29:L42)</f>
        <v>19519000</v>
      </c>
      <c r="M28" s="41">
        <f>SUM(M29:M42)</f>
        <v>30186781</v>
      </c>
      <c r="N28" s="40">
        <f>SUM(N29:N42)</f>
        <v>13022000</v>
      </c>
      <c r="O28" s="41">
        <f>SUM(O29:O42)</f>
        <v>34468731</v>
      </c>
      <c r="P28" s="40">
        <f>SUM(P29:P42)</f>
        <v>87651000</v>
      </c>
      <c r="Q28" s="41">
        <f>SUM(Q29:Q42)</f>
        <v>88982153</v>
      </c>
      <c r="R28" s="20">
        <f>IF(($L28      =0),0,((($N28      -$L28      )/$L28      )*100))</f>
        <v>-33.285516676059224</v>
      </c>
      <c r="S28" s="21">
        <f>IF(($M28      =0),0,((($O28      -$M28      )/$M28      )*100))</f>
        <v>14.184851309584815</v>
      </c>
      <c r="T28" s="20">
        <f>IF(($E28      =0),0,(($P28      /$E28      )*100))</f>
        <v>49.036621798529758</v>
      </c>
      <c r="U28" s="22">
        <f>IF(($E28      =0),0,(($Q28      /$E28      )*100))</f>
        <v>49.781339442560949</v>
      </c>
      <c r="V28" s="40">
        <f>SUM(V29:V42)</f>
        <v>0</v>
      </c>
      <c r="W28" s="41">
        <f>SUM(W29:W42)</f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IF(($L29      =0),0,((($N29      -$L29      )/$L29      )*100))</f>
        <v>0</v>
      </c>
      <c r="S29" s="25">
        <f>IF(($M29      =0),0,((($O29      -$M29      )/$M29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IF(($L30      =0),0,((($N30      -$L30      )/$L30      )*100))</f>
        <v>0</v>
      </c>
      <c r="S30" s="25">
        <f>IF(($M30      =0),0,((($O30      -$M30      )/$M30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ht="13" x14ac:dyDescent="0.3">
      <c r="A31" s="23" t="s">
        <v>57</v>
      </c>
      <c r="B31" s="42">
        <v>79000000</v>
      </c>
      <c r="C31" s="42"/>
      <c r="D31" s="42"/>
      <c r="E31" s="42">
        <f>$B31      +$C31      +$D31</f>
        <v>79000000</v>
      </c>
      <c r="F31" s="43">
        <v>79000000</v>
      </c>
      <c r="G31" s="44">
        <v>79000000</v>
      </c>
      <c r="H31" s="43">
        <v>19585000</v>
      </c>
      <c r="I31" s="44">
        <v>12940747</v>
      </c>
      <c r="J31" s="43">
        <v>6983000</v>
      </c>
      <c r="K31" s="44">
        <v>13623076</v>
      </c>
      <c r="L31" s="43">
        <v>3455000</v>
      </c>
      <c r="M31" s="44">
        <v>13128323</v>
      </c>
      <c r="N31" s="43"/>
      <c r="O31" s="44">
        <v>11560205</v>
      </c>
      <c r="P31" s="43">
        <f>$H31      +$J31      +$L31      +$N31</f>
        <v>30023000</v>
      </c>
      <c r="Q31" s="44">
        <f>$I31      +$K31      +$M31      +$O31</f>
        <v>51252351</v>
      </c>
      <c r="R31" s="24">
        <f>IF(($L31      =0),0,((($N31      -$L31      )/$L31      )*100))</f>
        <v>-100</v>
      </c>
      <c r="S31" s="25">
        <f>IF(($M31      =0),0,((($O31      -$M31      )/$M31      )*100))</f>
        <v>-11.944541583871755</v>
      </c>
      <c r="T31" s="24">
        <f>IF(($E31      =0),0,(($P31      /$E31      )*100))</f>
        <v>38.003797468354428</v>
      </c>
      <c r="U31" s="26">
        <f>IF(($E31      =0),0,(($Q31      /$E31      )*100))</f>
        <v>64.876393670886074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IF(($L32      =0),0,((($N32      -$L32      )/$L32      )*100))</f>
        <v>0</v>
      </c>
      <c r="S32" s="25">
        <f>IF(($M32      =0),0,((($O32      -$M32      )/$M32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ht="13" x14ac:dyDescent="0.3">
      <c r="A33" s="23" t="s">
        <v>59</v>
      </c>
      <c r="B33" s="42">
        <v>38763000</v>
      </c>
      <c r="C33" s="42">
        <v>-517000</v>
      </c>
      <c r="D33" s="42"/>
      <c r="E33" s="42">
        <f>$B33      +$C33      +$D33</f>
        <v>38246000</v>
      </c>
      <c r="F33" s="43">
        <v>38246000</v>
      </c>
      <c r="G33" s="44">
        <v>38246000</v>
      </c>
      <c r="H33" s="43">
        <v>5741000</v>
      </c>
      <c r="I33" s="44">
        <v>-2872079</v>
      </c>
      <c r="J33" s="43">
        <v>11942000</v>
      </c>
      <c r="K33" s="44">
        <v>7776216</v>
      </c>
      <c r="L33" s="43">
        <v>6919000</v>
      </c>
      <c r="M33" s="44">
        <v>6060311</v>
      </c>
      <c r="N33" s="43">
        <v>5850000</v>
      </c>
      <c r="O33" s="44">
        <v>5409412</v>
      </c>
      <c r="P33" s="43">
        <f>$H33      +$J33      +$L33      +$N33</f>
        <v>30452000</v>
      </c>
      <c r="Q33" s="44">
        <f>$I33      +$K33      +$M33      +$O33</f>
        <v>16373860</v>
      </c>
      <c r="R33" s="24">
        <f>IF(($L33      =0),0,((($N33      -$L33      )/$L33      )*100))</f>
        <v>-15.450209567856627</v>
      </c>
      <c r="S33" s="25">
        <f>IF(($M33      =0),0,((($O33      -$M33      )/$M33      )*100))</f>
        <v>-10.740356394251053</v>
      </c>
      <c r="T33" s="24">
        <f>IF(($E33      =0),0,(($P33      /$E33      )*100))</f>
        <v>79.621398316163777</v>
      </c>
      <c r="U33" s="26">
        <f>IF(($E33      =0),0,(($Q33      /$E33      )*100))</f>
        <v>42.811954191287974</v>
      </c>
      <c r="V33" s="43"/>
      <c r="W33" s="44"/>
    </row>
    <row r="34" spans="1:23" ht="13" x14ac:dyDescent="0.3">
      <c r="A34" s="23" t="s">
        <v>60</v>
      </c>
      <c r="B34" s="42">
        <v>9500000</v>
      </c>
      <c r="C34" s="42"/>
      <c r="D34" s="42"/>
      <c r="E34" s="42">
        <f>$B34      +$C34      +$D34</f>
        <v>9500000</v>
      </c>
      <c r="F34" s="43">
        <v>9500000</v>
      </c>
      <c r="G34" s="44">
        <v>9500000</v>
      </c>
      <c r="H34" s="43">
        <v>1713000</v>
      </c>
      <c r="I34" s="44">
        <v>-14948863</v>
      </c>
      <c r="J34" s="43">
        <v>1745000</v>
      </c>
      <c r="K34" s="44">
        <v>3468285</v>
      </c>
      <c r="L34" s="43">
        <v>1992000</v>
      </c>
      <c r="M34" s="44">
        <v>2084507</v>
      </c>
      <c r="N34" s="43">
        <v>3382000</v>
      </c>
      <c r="O34" s="44">
        <v>2737844</v>
      </c>
      <c r="P34" s="43">
        <f>$H34      +$J34      +$L34      +$N34</f>
        <v>8832000</v>
      </c>
      <c r="Q34" s="44">
        <f>$I34      +$K34      +$M34      +$O34</f>
        <v>-6658227</v>
      </c>
      <c r="R34" s="24">
        <f>IF(($L34      =0),0,((($N34      -$L34      )/$L34      )*100))</f>
        <v>69.779116465863453</v>
      </c>
      <c r="S34" s="25">
        <f>IF(($M34      =0),0,((($O34      -$M34      )/$M34      )*100))</f>
        <v>31.342518878564572</v>
      </c>
      <c r="T34" s="24">
        <f>IF(($E34      =0),0,(($P34      /$E34      )*100))</f>
        <v>92.968421052631584</v>
      </c>
      <c r="U34" s="26">
        <f>IF(($E34      =0),0,(($Q34      /$E34      )*100))</f>
        <v>-70.086600000000004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IF(($L35      =0),0,((($N35      -$L35      )/$L35      )*100))</f>
        <v>0</v>
      </c>
      <c r="S35" s="25">
        <f>IF(($M35      =0),0,((($O35      -$M35      )/$M35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ht="13" x14ac:dyDescent="0.3">
      <c r="A36" s="23" t="s">
        <v>62</v>
      </c>
      <c r="B36" s="42">
        <v>19000000</v>
      </c>
      <c r="C36" s="42"/>
      <c r="D36" s="42"/>
      <c r="E36" s="42">
        <f>$B36      +$C36      +$D36</f>
        <v>19000000</v>
      </c>
      <c r="F36" s="43">
        <v>19000000</v>
      </c>
      <c r="G36" s="44">
        <v>19000000</v>
      </c>
      <c r="H36" s="43">
        <v>275000</v>
      </c>
      <c r="I36" s="44"/>
      <c r="J36" s="43">
        <v>7126000</v>
      </c>
      <c r="K36" s="44">
        <v>4339259</v>
      </c>
      <c r="L36" s="43">
        <v>7153000</v>
      </c>
      <c r="M36" s="44">
        <v>6598860</v>
      </c>
      <c r="N36" s="43">
        <v>3326000</v>
      </c>
      <c r="O36" s="44">
        <v>6207330</v>
      </c>
      <c r="P36" s="43">
        <f>$H36      +$J36      +$L36      +$N36</f>
        <v>17880000</v>
      </c>
      <c r="Q36" s="44">
        <f>$I36      +$K36      +$M36      +$O36</f>
        <v>17145449</v>
      </c>
      <c r="R36" s="24">
        <f>IF(($L36      =0),0,((($N36      -$L36      )/$L36      )*100))</f>
        <v>-53.502027121487487</v>
      </c>
      <c r="S36" s="25">
        <f>IF(($M36      =0),0,((($O36      -$M36      )/$M36      )*100))</f>
        <v>-5.9332975695802004</v>
      </c>
      <c r="T36" s="24">
        <f>IF(($E36      =0),0,(($P36      /$E36      )*100))</f>
        <v>94.10526315789474</v>
      </c>
      <c r="U36" s="26">
        <f>IF(($E36      =0),0,(($Q36      /$E36      )*100))</f>
        <v>90.239205263157899</v>
      </c>
      <c r="V36" s="43"/>
      <c r="W36" s="44"/>
    </row>
    <row r="37" spans="1:23" ht="13" x14ac:dyDescent="0.3">
      <c r="A37" s="23" t="s">
        <v>63</v>
      </c>
      <c r="B37" s="42"/>
      <c r="C37" s="42">
        <v>33000000</v>
      </c>
      <c r="D37" s="42"/>
      <c r="E37" s="42">
        <f>$B37      +$C37      +$D37</f>
        <v>33000000</v>
      </c>
      <c r="F37" s="43">
        <v>33000000</v>
      </c>
      <c r="G37" s="44">
        <v>33000000</v>
      </c>
      <c r="H37" s="43"/>
      <c r="I37" s="44"/>
      <c r="J37" s="43"/>
      <c r="K37" s="44"/>
      <c r="L37" s="43"/>
      <c r="M37" s="44">
        <v>2314780</v>
      </c>
      <c r="N37" s="43">
        <v>464000</v>
      </c>
      <c r="O37" s="44">
        <v>8553940</v>
      </c>
      <c r="P37" s="43">
        <f>$H37      +$J37      +$L37      +$N37</f>
        <v>464000</v>
      </c>
      <c r="Q37" s="44">
        <f>$I37      +$K37      +$M37      +$O37</f>
        <v>10868720</v>
      </c>
      <c r="R37" s="24">
        <f>IF(($L37      =0),0,((($N37      -$L37      )/$L37      )*100))</f>
        <v>0</v>
      </c>
      <c r="S37" s="25">
        <f>IF(($M37      =0),0,((($O37      -$M37      )/$M37      )*100))</f>
        <v>269.53576581791793</v>
      </c>
      <c r="T37" s="24">
        <f>IF(($E37      =0),0,(($P37      /$E37      )*100))</f>
        <v>1.406060606060606</v>
      </c>
      <c r="U37" s="26">
        <f>IF(($E37      =0),0,(($Q37      /$E37      )*100))</f>
        <v>32.935515151515148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IF(($L38      =0),0,((($N38      -$L38      )/$L38      )*100))</f>
        <v>0</v>
      </c>
      <c r="S38" s="25">
        <f>IF(($M38      =0),0,((($O38      -$M38      )/$M38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IF(($L39      =0),0,((($N39      -$L39      )/$L39      )*100))</f>
        <v>0</v>
      </c>
      <c r="S39" s="25">
        <f>IF(($M39      =0),0,((($O39      -$M39      )/$M39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IF(($L40      =0),0,((($N40      -$L40      )/$L40      )*100))</f>
        <v>0</v>
      </c>
      <c r="S40" s="25">
        <f>IF(($M40      =0),0,((($O40      -$M40      )/$M40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IF(($L41      =0),0,((($N41      -$L41      )/$L41      )*100))</f>
        <v>0</v>
      </c>
      <c r="S41" s="25">
        <f>IF(($M41      =0),0,((($O41      -$M41      )/$M41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IF(($L42      =0),0,((($N42      -$L42      )/$L42      )*100))</f>
        <v>0</v>
      </c>
      <c r="S42" s="25">
        <f>IF(($M42      =0),0,((($O42      -$M42      )/$M42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>+B44+B56</f>
        <v>270057000</v>
      </c>
      <c r="C43" s="45">
        <f>+C44+C56</f>
        <v>96925000</v>
      </c>
      <c r="D43" s="45">
        <f>+D44+D56</f>
        <v>0</v>
      </c>
      <c r="E43" s="45">
        <f>+E44+E56</f>
        <v>366982000</v>
      </c>
      <c r="F43" s="46">
        <f>+F44+F56</f>
        <v>366982000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17087000</v>
      </c>
      <c r="O43" s="47">
        <f>+O44+O56</f>
        <v>0</v>
      </c>
      <c r="P43" s="46">
        <f>+P44+P56</f>
        <v>17087000</v>
      </c>
      <c r="Q43" s="47">
        <f>+Q44+Q56</f>
        <v>0</v>
      </c>
      <c r="R43" s="29">
        <f>IF(($L43      =0),0,((($N43      -$L43      )/$L43      )*100))</f>
        <v>0</v>
      </c>
      <c r="S43" s="30">
        <f>IF(($M43      =0),0,((($O43      -$M43      )/$M43      )*100))</f>
        <v>0</v>
      </c>
      <c r="T43" s="29">
        <f>IF(($E43      =0),0,(($P43      /$E43      )*100))</f>
        <v>4.6560866745507949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ht="13" x14ac:dyDescent="0.3">
      <c r="A44" s="19" t="s">
        <v>35</v>
      </c>
      <c r="B44" s="39">
        <f>SUM(B45:B55)</f>
        <v>258437000</v>
      </c>
      <c r="C44" s="39">
        <f>SUM(C45:C55)</f>
        <v>96925000</v>
      </c>
      <c r="D44" s="39">
        <f>SUM(D45:D55)</f>
        <v>0</v>
      </c>
      <c r="E44" s="39">
        <f>SUM(E45:E55)</f>
        <v>355362000</v>
      </c>
      <c r="F44" s="40">
        <f>SUM(F45:F55)</f>
        <v>355362000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17087000</v>
      </c>
      <c r="O44" s="41">
        <f>SUM(O45:O55)</f>
        <v>0</v>
      </c>
      <c r="P44" s="40">
        <f>SUM(P45:P55)</f>
        <v>17087000</v>
      </c>
      <c r="Q44" s="41">
        <f>SUM(Q45:Q55)</f>
        <v>0</v>
      </c>
      <c r="R44" s="20">
        <f>IF(($L44      =0),0,((($N44      -$L44      )/$L44      )*100))</f>
        <v>0</v>
      </c>
      <c r="S44" s="21">
        <f>IF(($M44      =0),0,((($O44      -$M44      )/$M44      )*100))</f>
        <v>0</v>
      </c>
      <c r="T44" s="20">
        <f>IF(($E44      =0),0,(($P44      /$E44      )*100))</f>
        <v>4.8083362880668163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3">
      <c r="A45" s="23" t="s">
        <v>70</v>
      </c>
      <c r="B45" s="42">
        <v>35281000</v>
      </c>
      <c r="C45" s="42"/>
      <c r="D45" s="42"/>
      <c r="E45" s="42">
        <f>$B45      +$C45      +$D45</f>
        <v>35281000</v>
      </c>
      <c r="F45" s="43">
        <v>35281000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IF(($L45      =0),0,((($N45      -$L45      )/$L45      )*100))</f>
        <v>0</v>
      </c>
      <c r="S45" s="25">
        <f>IF(($M45      =0),0,((($O45      -$M45      )/$M45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ht="13" x14ac:dyDescent="0.3">
      <c r="A46" s="23" t="s">
        <v>71</v>
      </c>
      <c r="B46" s="42">
        <v>187556000</v>
      </c>
      <c r="C46" s="42"/>
      <c r="D46" s="42"/>
      <c r="E46" s="42">
        <f>$B46      +$C46      +$D46</f>
        <v>187556000</v>
      </c>
      <c r="F46" s="43">
        <v>187556000</v>
      </c>
      <c r="G46" s="44"/>
      <c r="H46" s="43"/>
      <c r="I46" s="44"/>
      <c r="J46" s="43"/>
      <c r="K46" s="44"/>
      <c r="L46" s="43"/>
      <c r="M46" s="44"/>
      <c r="N46" s="43">
        <v>17087000</v>
      </c>
      <c r="O46" s="44"/>
      <c r="P46" s="43">
        <f>$H46      +$J46      +$L46      +$N46</f>
        <v>17087000</v>
      </c>
      <c r="Q46" s="44">
        <f>$I46      +$K46      +$M46      +$O46</f>
        <v>0</v>
      </c>
      <c r="R46" s="24">
        <f>IF(($L46      =0),0,((($N46      -$L46      )/$L46      )*100))</f>
        <v>0</v>
      </c>
      <c r="S46" s="25">
        <f>IF(($M46      =0),0,((($O46      -$M46      )/$M46      )*100))</f>
        <v>0</v>
      </c>
      <c r="T46" s="24">
        <f>IF(($E46      =0),0,(($P46      /$E46      )*100))</f>
        <v>9.1103457100812548</v>
      </c>
      <c r="U46" s="26">
        <f>IF(($E46      =0),0,(($Q46      /$E46      )*100))</f>
        <v>0</v>
      </c>
      <c r="V46" s="43"/>
      <c r="W46" s="44"/>
    </row>
    <row r="47" spans="1:23" ht="13" x14ac:dyDescent="0.3">
      <c r="A47" s="23" t="s">
        <v>72</v>
      </c>
      <c r="B47" s="42">
        <v>5600000</v>
      </c>
      <c r="C47" s="42">
        <v>-4800000</v>
      </c>
      <c r="D47" s="42"/>
      <c r="E47" s="42">
        <f>$B47      +$C47      +$D47</f>
        <v>800000</v>
      </c>
      <c r="F47" s="43">
        <v>800000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IF(($L47      =0),0,((($N47      -$L47      )/$L47      )*100))</f>
        <v>0</v>
      </c>
      <c r="S47" s="25">
        <f>IF(($M47      =0),0,((($O47      -$M47      )/$M47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IF(($L48      =0),0,((($N48      -$L48      )/$L48      )*100))</f>
        <v>0</v>
      </c>
      <c r="S48" s="25">
        <f>IF(($M48      =0),0,((($O48      -$M48      )/$M48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IF(($L49      =0),0,((($N49      -$L49      )/$L49      )*100))</f>
        <v>0</v>
      </c>
      <c r="S49" s="25">
        <f>IF(($M49      =0),0,((($O49      -$M49      )/$M49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IF(($L50      =0),0,((($N50      -$L50      )/$L50      )*100))</f>
        <v>0</v>
      </c>
      <c r="S50" s="25">
        <f>IF(($M50      =0),0,((($O50      -$M50      )/$M50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IF(($L51      =0),0,((($N51      -$L51      )/$L51      )*100))</f>
        <v>0</v>
      </c>
      <c r="S51" s="25">
        <f>IF(($M51      =0),0,((($O51      -$M51      )/$M51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IF(($L52      =0),0,((($N52      -$L52      )/$L52      )*100))</f>
        <v>0</v>
      </c>
      <c r="S52" s="25">
        <f>IF(($M52      =0),0,((($O52      -$M52      )/$M52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ht="13" x14ac:dyDescent="0.3">
      <c r="A53" s="23" t="s">
        <v>78</v>
      </c>
      <c r="B53" s="42">
        <v>30000000</v>
      </c>
      <c r="C53" s="42"/>
      <c r="D53" s="42"/>
      <c r="E53" s="42">
        <f>$B53      +$C53      +$D53</f>
        <v>30000000</v>
      </c>
      <c r="F53" s="43">
        <v>30000000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IF(($L53      =0),0,((($N53      -$L53      )/$L53      )*100))</f>
        <v>0</v>
      </c>
      <c r="S53" s="25">
        <f>IF(($M53      =0),0,((($O53      -$M53      )/$M53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IF(($L54      =0),0,((($N54      -$L54      )/$L54      )*100))</f>
        <v>0</v>
      </c>
      <c r="S54" s="25">
        <f>IF(($M54      =0),0,((($O54      -$M54      )/$M54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ht="13" x14ac:dyDescent="0.3">
      <c r="A55" s="23" t="s">
        <v>80</v>
      </c>
      <c r="B55" s="42"/>
      <c r="C55" s="42">
        <v>101725000</v>
      </c>
      <c r="D55" s="42"/>
      <c r="E55" s="42">
        <f>$B55      +$C55      +$D55</f>
        <v>101725000</v>
      </c>
      <c r="F55" s="43">
        <v>101725000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IF(($L55      =0),0,((($N55      -$L55      )/$L55      )*100))</f>
        <v>0</v>
      </c>
      <c r="S55" s="25">
        <f>IF(($M55      =0),0,((($O55      -$M55      )/$M55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ht="13" x14ac:dyDescent="0.3">
      <c r="A56" s="19" t="s">
        <v>54</v>
      </c>
      <c r="B56" s="39">
        <f>SUM(B57:B60)</f>
        <v>11620000</v>
      </c>
      <c r="C56" s="39">
        <f>SUM(C57:C60)</f>
        <v>0</v>
      </c>
      <c r="D56" s="39">
        <f>SUM(D57:D60)</f>
        <v>0</v>
      </c>
      <c r="E56" s="39">
        <f>SUM(E57:E60)</f>
        <v>11620000</v>
      </c>
      <c r="F56" s="40">
        <f>SUM(F57:F60)</f>
        <v>11620000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IF(($L56      =0),0,((($N56      -$L56      )/$L56      )*100))</f>
        <v>0</v>
      </c>
      <c r="S56" s="21">
        <f>IF(($M56      =0),0,((($O56      -$M56      )/$M56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ht="13" x14ac:dyDescent="0.3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IF(($L57      =0),0,((($N57      -$L57      )/$L57      )*100))</f>
        <v>0</v>
      </c>
      <c r="S57" s="25">
        <f>IF(($M57      =0),0,((($O57      -$M57      )/$M57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IF(($L58      =0),0,((($N58      -$L58      )/$L58      )*100))</f>
        <v>0</v>
      </c>
      <c r="S58" s="25">
        <f>IF(($M58      =0),0,((($O58      -$M58      )/$M58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ht="13" x14ac:dyDescent="0.3">
      <c r="A59" s="23" t="s">
        <v>83</v>
      </c>
      <c r="B59" s="42">
        <v>11620000</v>
      </c>
      <c r="C59" s="42"/>
      <c r="D59" s="42"/>
      <c r="E59" s="42">
        <f>$B59      +$C59      +$D59</f>
        <v>11620000</v>
      </c>
      <c r="F59" s="43">
        <v>11620000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IF(($L59      =0),0,((($N59      -$L59      )/$L59      )*100))</f>
        <v>0</v>
      </c>
      <c r="S59" s="25">
        <f>IF(($M59      =0),0,((($O59      -$M59      )/$M59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IF(($L60      =0),0,((($N60      -$L60      )/$L60      )*100))</f>
        <v>0</v>
      </c>
      <c r="S60" s="25">
        <f>IF(($M60      =0),0,((($O60      -$M60      )/$M60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ht="13" x14ac:dyDescent="0.3">
      <c r="A61" s="19" t="s">
        <v>85</v>
      </c>
      <c r="B61" s="39">
        <f>+B8+B43</f>
        <v>2058859000</v>
      </c>
      <c r="C61" s="39">
        <f>+C8+C43</f>
        <v>141924000</v>
      </c>
      <c r="D61" s="39">
        <f>+D8+D43</f>
        <v>0</v>
      </c>
      <c r="E61" s="39">
        <f>+E8+E43</f>
        <v>2200783000</v>
      </c>
      <c r="F61" s="40">
        <f>+F8+F43</f>
        <v>2200783000</v>
      </c>
      <c r="G61" s="41">
        <f>+G8+G43</f>
        <v>1701801000</v>
      </c>
      <c r="H61" s="40">
        <f>+H8+H43</f>
        <v>296403000</v>
      </c>
      <c r="I61" s="41">
        <f>+I8+I43</f>
        <v>96197291</v>
      </c>
      <c r="J61" s="40">
        <f>+J8+J43</f>
        <v>470911000</v>
      </c>
      <c r="K61" s="41">
        <f>+K8+K43</f>
        <v>366265394</v>
      </c>
      <c r="L61" s="40">
        <f>+L8+L43</f>
        <v>274780000</v>
      </c>
      <c r="M61" s="41">
        <f>+M8+M43</f>
        <v>326878482</v>
      </c>
      <c r="N61" s="40">
        <f>+N8+N43</f>
        <v>357227000</v>
      </c>
      <c r="O61" s="41">
        <f>+O8+O43</f>
        <v>403824970</v>
      </c>
      <c r="P61" s="40">
        <f>+P8+P43</f>
        <v>1399321000</v>
      </c>
      <c r="Q61" s="41">
        <f>+Q8+Q43</f>
        <v>1193166137</v>
      </c>
      <c r="R61" s="20">
        <f>IF(($L61      =0),0,((($N61      -$L61      )/$L61      )*100))</f>
        <v>30.004731057573331</v>
      </c>
      <c r="S61" s="21">
        <f>IF(($M61      =0),0,((($O61      -$M61      )/$M61      )*100))</f>
        <v>23.539783814830614</v>
      </c>
      <c r="T61" s="20">
        <f>IF(($E61      =0),0,(($P61      /$E61      )*100))</f>
        <v>63.582870278441803</v>
      </c>
      <c r="U61" s="22">
        <f>IF(($E61      =0),0,(($Q61      /$E61      )*100))</f>
        <v>54.215528609590315</v>
      </c>
      <c r="V61" s="40">
        <f>+V8+V43</f>
        <v>27530000</v>
      </c>
      <c r="W61" s="41">
        <f>+W8+W43</f>
        <v>1438000</v>
      </c>
    </row>
    <row r="62" spans="1:23" ht="13" x14ac:dyDescent="0.3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IF(($L62      =0),0,((($N62      -$L62      )/$L62      )*100))</f>
        <v>0</v>
      </c>
      <c r="S62" s="21">
        <f>IF(($M62      =0),0,((($O62      -$M62      )/$M62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IF(($L63      =0),0,((($N63      -$L63      )/$L63      )*100))</f>
        <v>0</v>
      </c>
      <c r="S63" s="25">
        <f>IF(($M63      =0),0,((($O63      -$M63      )/$M63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IF(($L64      =0),0,((($N64      -$L64      )/$L64      )*100))</f>
        <v>0</v>
      </c>
      <c r="S64" s="25">
        <f>IF(($M64      =0),0,((($O64      -$M64      )/$M64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>+B61+B62</f>
        <v>2058859000</v>
      </c>
      <c r="C65" s="48">
        <f>+C61+C62</f>
        <v>141924000</v>
      </c>
      <c r="D65" s="48">
        <f>+D61+D62</f>
        <v>0</v>
      </c>
      <c r="E65" s="48">
        <f>+E61+E62</f>
        <v>2200783000</v>
      </c>
      <c r="F65" s="49">
        <f>+F61+F62</f>
        <v>2200783000</v>
      </c>
      <c r="G65" s="50">
        <f>+G61+G62</f>
        <v>1701801000</v>
      </c>
      <c r="H65" s="49">
        <f>+H61+H62</f>
        <v>296403000</v>
      </c>
      <c r="I65" s="50">
        <f>+I61+I62</f>
        <v>96197291</v>
      </c>
      <c r="J65" s="49">
        <f>+J61+J62</f>
        <v>470911000</v>
      </c>
      <c r="K65" s="50">
        <f>+K61+K62</f>
        <v>366265394</v>
      </c>
      <c r="L65" s="49">
        <f>+L61+L62</f>
        <v>274780000</v>
      </c>
      <c r="M65" s="51">
        <f>+M61+M62</f>
        <v>326878482</v>
      </c>
      <c r="N65" s="49">
        <f>+N61+N62</f>
        <v>357227000</v>
      </c>
      <c r="O65" s="50">
        <f>+O61+O62</f>
        <v>403824970</v>
      </c>
      <c r="P65" s="49">
        <f>+P61+P62</f>
        <v>1399321000</v>
      </c>
      <c r="Q65" s="50">
        <f>+Q61+Q62</f>
        <v>1193166137</v>
      </c>
      <c r="R65" s="34">
        <f>IF(($L65      =0),0,((($N65      -$L65      )/$L65      )*100))</f>
        <v>30.004731057573331</v>
      </c>
      <c r="S65" s="35">
        <f>IF(($M65      =0),0,((($O65      -$M65      )/$M65      )*100))</f>
        <v>23.539783814830614</v>
      </c>
      <c r="T65" s="34">
        <f>IF(($E65      =0),0,(($P65      /$E65      )*100))</f>
        <v>63.582870278441803</v>
      </c>
      <c r="U65" s="35">
        <f>IF(($E65      =0),0,(($Q65      /$E65      )*100))</f>
        <v>54.215528609590315</v>
      </c>
      <c r="V65" s="49">
        <f>+V61+V62</f>
        <v>27530000</v>
      </c>
      <c r="W65" s="50">
        <f>+W61+W62</f>
        <v>1438000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93</v>
      </c>
    </row>
    <row r="74" spans="1:23" x14ac:dyDescent="0.25">
      <c r="A74" t="s">
        <v>94</v>
      </c>
    </row>
    <row r="75" spans="1:23" x14ac:dyDescent="0.25">
      <c r="A75" t="s">
        <v>95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96</v>
      </c>
      <c r="G78" s="5" t="s">
        <v>97</v>
      </c>
      <c r="W78" s="5"/>
    </row>
    <row r="80" spans="1:23" x14ac:dyDescent="0.25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C159B3-2F0E-462B-9DC7-B552D5C3F0B1}"/>
</file>

<file path=customXml/itemProps2.xml><?xml version="1.0" encoding="utf-8"?>
<ds:datastoreItem xmlns:ds="http://schemas.openxmlformats.org/officeDocument/2006/customXml" ds:itemID="{00DFB5F3-166B-43FF-99BB-3D8D0B07ABA8}"/>
</file>

<file path=customXml/itemProps3.xml><?xml version="1.0" encoding="utf-8"?>
<ds:datastoreItem xmlns:ds="http://schemas.openxmlformats.org/officeDocument/2006/customXml" ds:itemID="{A39232A8-8174-49EE-8FD9-C8F5EBBED5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2025-09-17T14:31:29Z</dcterms:created>
  <dcterms:modified xsi:type="dcterms:W3CDTF">2025-09-17T14:51:04Z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