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K:\CD - LGBA\Municipalities\07. IYM\2024-25\01. National publication\Q4\Final\"/>
    </mc:Choice>
  </mc:AlternateContent>
  <xr:revisionPtr revIDLastSave="0" documentId="8_{13CEFE82-4609-41E4-9B37-E75112FFE19B}" xr6:coauthVersionLast="47" xr6:coauthVersionMax="47" xr10:uidLastSave="{00000000-0000-0000-0000-000000000000}"/>
  <workbookProtection workbookAlgorithmName="SHA-512" workbookHashValue="UQX47E3lZB1pqhkKMYdriE2kOMmG2KvgX6UuzNc25FBfjMAmxA162lMzKOJM8K4ZuFz4cxgDLyq9GAUGCUCj1A==" workbookSaltValue="vDXbbOCpudZ6bKC8Ly/P7w==" workbookSpinCount="100000" lockStructure="1"/>
  <bookViews>
    <workbookView xWindow="28680" yWindow="-120" windowWidth="29040" windowHeight="15720" xr2:uid="{00000000-000D-0000-FFFF-FFFF00000000}"/>
  </bookViews>
  <sheets>
    <sheet name="Summary" sheetId="1" r:id="rId1"/>
    <sheet name="BUF" sheetId="2" r:id="rId2"/>
    <sheet name="CPT" sheetId="3" r:id="rId3"/>
    <sheet name="EKU" sheetId="4" r:id="rId4"/>
    <sheet name="ETH" sheetId="5" r:id="rId5"/>
    <sheet name="JHB" sheetId="6" r:id="rId6"/>
    <sheet name="MAN" sheetId="7" r:id="rId7"/>
    <sheet name="NMA" sheetId="8" r:id="rId8"/>
    <sheet name="TSH" sheetId="9" r:id="rId9"/>
  </sheets>
  <definedNames>
    <definedName name="_xlnm.Print_Area" localSheetId="1">BUF!$A$1:$X$78</definedName>
    <definedName name="_xlnm.Print_Area" localSheetId="2">CPT!$A$1:$X$78</definedName>
    <definedName name="_xlnm.Print_Area" localSheetId="3">EKU!$A$1:$X$78</definedName>
    <definedName name="_xlnm.Print_Area" localSheetId="4">ETH!$A$1:$X$78</definedName>
    <definedName name="_xlnm.Print_Area" localSheetId="5">JHB!$A$1:$X$78</definedName>
    <definedName name="_xlnm.Print_Area" localSheetId="6">MAN!$A$1:$X$78</definedName>
    <definedName name="_xlnm.Print_Area" localSheetId="7">NMA!$A$1:$X$78</definedName>
    <definedName name="_xlnm.Print_Area" localSheetId="0">Summary!$A$1:$X$78</definedName>
    <definedName name="_xlnm.Print_Area" localSheetId="8">TSH!$A$1:$X$78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W62" i="2" l="1"/>
  <c r="V62" i="2"/>
  <c r="W62" i="3"/>
  <c r="V62" i="3"/>
  <c r="W62" i="4"/>
  <c r="V62" i="4"/>
  <c r="W62" i="5"/>
  <c r="V62" i="5"/>
  <c r="W62" i="6"/>
  <c r="V62" i="6"/>
  <c r="W62" i="7"/>
  <c r="V62" i="7"/>
  <c r="W62" i="8"/>
  <c r="V62" i="8"/>
  <c r="W62" i="9"/>
  <c r="V62" i="9"/>
  <c r="W62" i="1"/>
  <c r="V62" i="1"/>
  <c r="O62" i="2"/>
  <c r="N62" i="2"/>
  <c r="M62" i="2"/>
  <c r="S62" i="2" s="1"/>
  <c r="L62" i="2"/>
  <c r="R62" i="2" s="1"/>
  <c r="K62" i="2"/>
  <c r="J62" i="2"/>
  <c r="I62" i="2"/>
  <c r="H62" i="2"/>
  <c r="G62" i="2"/>
  <c r="F62" i="2"/>
  <c r="D62" i="2"/>
  <c r="C62" i="2"/>
  <c r="B62" i="2"/>
  <c r="O62" i="3"/>
  <c r="N62" i="3"/>
  <c r="M62" i="3"/>
  <c r="L62" i="3"/>
  <c r="K62" i="3"/>
  <c r="J62" i="3"/>
  <c r="I62" i="3"/>
  <c r="H62" i="3"/>
  <c r="G62" i="3"/>
  <c r="F62" i="3"/>
  <c r="D62" i="3"/>
  <c r="C62" i="3"/>
  <c r="B62" i="3"/>
  <c r="O62" i="4"/>
  <c r="N62" i="4"/>
  <c r="M62" i="4"/>
  <c r="S62" i="4" s="1"/>
  <c r="L62" i="4"/>
  <c r="R62" i="4" s="1"/>
  <c r="K62" i="4"/>
  <c r="J62" i="4"/>
  <c r="I62" i="4"/>
  <c r="H62" i="4"/>
  <c r="G62" i="4"/>
  <c r="F62" i="4"/>
  <c r="D62" i="4"/>
  <c r="C62" i="4"/>
  <c r="B62" i="4"/>
  <c r="O62" i="5"/>
  <c r="N62" i="5"/>
  <c r="M62" i="5"/>
  <c r="L62" i="5"/>
  <c r="K62" i="5"/>
  <c r="J62" i="5"/>
  <c r="I62" i="5"/>
  <c r="H62" i="5"/>
  <c r="G62" i="5"/>
  <c r="F62" i="5"/>
  <c r="D62" i="5"/>
  <c r="C62" i="5"/>
  <c r="B62" i="5"/>
  <c r="O62" i="6"/>
  <c r="S62" i="6" s="1"/>
  <c r="N62" i="6"/>
  <c r="M62" i="6"/>
  <c r="L62" i="6"/>
  <c r="K62" i="6"/>
  <c r="J62" i="6"/>
  <c r="I62" i="6"/>
  <c r="H62" i="6"/>
  <c r="G62" i="6"/>
  <c r="F62" i="6"/>
  <c r="D62" i="6"/>
  <c r="C62" i="6"/>
  <c r="B62" i="6"/>
  <c r="O62" i="7"/>
  <c r="N62" i="7"/>
  <c r="M62" i="7"/>
  <c r="S62" i="7" s="1"/>
  <c r="L62" i="7"/>
  <c r="R62" i="7" s="1"/>
  <c r="K62" i="7"/>
  <c r="J62" i="7"/>
  <c r="I62" i="7"/>
  <c r="H62" i="7"/>
  <c r="G62" i="7"/>
  <c r="F62" i="7"/>
  <c r="D62" i="7"/>
  <c r="C62" i="7"/>
  <c r="B62" i="7"/>
  <c r="O62" i="8"/>
  <c r="N62" i="8"/>
  <c r="M62" i="8"/>
  <c r="S62" i="8" s="1"/>
  <c r="L62" i="8"/>
  <c r="R62" i="8" s="1"/>
  <c r="K62" i="8"/>
  <c r="J62" i="8"/>
  <c r="I62" i="8"/>
  <c r="H62" i="8"/>
  <c r="G62" i="8"/>
  <c r="F62" i="8"/>
  <c r="D62" i="8"/>
  <c r="C62" i="8"/>
  <c r="B62" i="8"/>
  <c r="O62" i="9"/>
  <c r="N62" i="9"/>
  <c r="M62" i="9"/>
  <c r="L62" i="9"/>
  <c r="K62" i="9"/>
  <c r="J62" i="9"/>
  <c r="I62" i="9"/>
  <c r="H62" i="9"/>
  <c r="G62" i="9"/>
  <c r="F62" i="9"/>
  <c r="D62" i="9"/>
  <c r="C62" i="9"/>
  <c r="B62" i="9"/>
  <c r="O62" i="1"/>
  <c r="N62" i="1"/>
  <c r="M62" i="1"/>
  <c r="S62" i="1" s="1"/>
  <c r="L62" i="1"/>
  <c r="R62" i="1" s="1"/>
  <c r="K62" i="1"/>
  <c r="J62" i="1"/>
  <c r="I62" i="1"/>
  <c r="H62" i="1"/>
  <c r="G62" i="1"/>
  <c r="F62" i="1"/>
  <c r="D62" i="1"/>
  <c r="C62" i="1"/>
  <c r="B62" i="1"/>
  <c r="W56" i="2"/>
  <c r="V56" i="2"/>
  <c r="W56" i="3"/>
  <c r="V56" i="3"/>
  <c r="W56" i="4"/>
  <c r="V56" i="4"/>
  <c r="W56" i="5"/>
  <c r="V56" i="5"/>
  <c r="W56" i="6"/>
  <c r="V56" i="6"/>
  <c r="W56" i="7"/>
  <c r="V56" i="7"/>
  <c r="W56" i="8"/>
  <c r="V56" i="8"/>
  <c r="W56" i="9"/>
  <c r="V56" i="9"/>
  <c r="W56" i="1"/>
  <c r="W43" i="1" s="1"/>
  <c r="V56" i="1"/>
  <c r="O56" i="2"/>
  <c r="N56" i="2"/>
  <c r="M56" i="2"/>
  <c r="L56" i="2"/>
  <c r="K56" i="2"/>
  <c r="J56" i="2"/>
  <c r="I56" i="2"/>
  <c r="H56" i="2"/>
  <c r="G56" i="2"/>
  <c r="F56" i="2"/>
  <c r="D56" i="2"/>
  <c r="C56" i="2"/>
  <c r="B56" i="2"/>
  <c r="O56" i="3"/>
  <c r="N56" i="3"/>
  <c r="M56" i="3"/>
  <c r="L56" i="3"/>
  <c r="K56" i="3"/>
  <c r="J56" i="3"/>
  <c r="I56" i="3"/>
  <c r="H56" i="3"/>
  <c r="G56" i="3"/>
  <c r="G43" i="3" s="1"/>
  <c r="F56" i="3"/>
  <c r="D56" i="3"/>
  <c r="C56" i="3"/>
  <c r="B56" i="3"/>
  <c r="O56" i="4"/>
  <c r="N56" i="4"/>
  <c r="M56" i="4"/>
  <c r="S56" i="4" s="1"/>
  <c r="L56" i="4"/>
  <c r="R56" i="4" s="1"/>
  <c r="K56" i="4"/>
  <c r="J56" i="4"/>
  <c r="I56" i="4"/>
  <c r="H56" i="4"/>
  <c r="G56" i="4"/>
  <c r="F56" i="4"/>
  <c r="D56" i="4"/>
  <c r="C56" i="4"/>
  <c r="B56" i="4"/>
  <c r="O56" i="5"/>
  <c r="N56" i="5"/>
  <c r="M56" i="5"/>
  <c r="S56" i="5" s="1"/>
  <c r="L56" i="5"/>
  <c r="R56" i="5" s="1"/>
  <c r="K56" i="5"/>
  <c r="K43" i="5" s="1"/>
  <c r="J56" i="5"/>
  <c r="J43" i="5" s="1"/>
  <c r="I56" i="5"/>
  <c r="I43" i="5" s="1"/>
  <c r="H56" i="5"/>
  <c r="G56" i="5"/>
  <c r="F56" i="5"/>
  <c r="D56" i="5"/>
  <c r="C56" i="5"/>
  <c r="B56" i="5"/>
  <c r="O56" i="6"/>
  <c r="N56" i="6"/>
  <c r="M56" i="6"/>
  <c r="L56" i="6"/>
  <c r="R56" i="6" s="1"/>
  <c r="K56" i="6"/>
  <c r="J56" i="6"/>
  <c r="I56" i="6"/>
  <c r="H56" i="6"/>
  <c r="G56" i="6"/>
  <c r="F56" i="6"/>
  <c r="D56" i="6"/>
  <c r="D43" i="6" s="1"/>
  <c r="C56" i="6"/>
  <c r="B56" i="6"/>
  <c r="O56" i="7"/>
  <c r="N56" i="7"/>
  <c r="N43" i="7" s="1"/>
  <c r="M56" i="7"/>
  <c r="L56" i="7"/>
  <c r="K56" i="7"/>
  <c r="J56" i="7"/>
  <c r="I56" i="7"/>
  <c r="H56" i="7"/>
  <c r="G56" i="7"/>
  <c r="F56" i="7"/>
  <c r="D56" i="7"/>
  <c r="C56" i="7"/>
  <c r="B56" i="7"/>
  <c r="O56" i="8"/>
  <c r="N56" i="8"/>
  <c r="N43" i="8" s="1"/>
  <c r="M56" i="8"/>
  <c r="S56" i="8" s="1"/>
  <c r="L56" i="8"/>
  <c r="R56" i="8" s="1"/>
  <c r="K56" i="8"/>
  <c r="J56" i="8"/>
  <c r="I56" i="8"/>
  <c r="I43" i="8" s="1"/>
  <c r="H56" i="8"/>
  <c r="H43" i="8" s="1"/>
  <c r="G56" i="8"/>
  <c r="F56" i="8"/>
  <c r="D56" i="8"/>
  <c r="C56" i="8"/>
  <c r="B56" i="8"/>
  <c r="O56" i="9"/>
  <c r="N56" i="9"/>
  <c r="M56" i="9"/>
  <c r="S56" i="9" s="1"/>
  <c r="L56" i="9"/>
  <c r="K56" i="9"/>
  <c r="J56" i="9"/>
  <c r="I56" i="9"/>
  <c r="H56" i="9"/>
  <c r="G56" i="9"/>
  <c r="F56" i="9"/>
  <c r="D56" i="9"/>
  <c r="C56" i="9"/>
  <c r="C43" i="9" s="1"/>
  <c r="B56" i="9"/>
  <c r="O56" i="1"/>
  <c r="N56" i="1"/>
  <c r="M56" i="1"/>
  <c r="L56" i="1"/>
  <c r="K56" i="1"/>
  <c r="J56" i="1"/>
  <c r="J43" i="1" s="1"/>
  <c r="I56" i="1"/>
  <c r="H56" i="1"/>
  <c r="G56" i="1"/>
  <c r="F56" i="1"/>
  <c r="D56" i="1"/>
  <c r="C56" i="1"/>
  <c r="B56" i="1"/>
  <c r="W44" i="2"/>
  <c r="V44" i="2"/>
  <c r="W44" i="3"/>
  <c r="V44" i="3"/>
  <c r="W43" i="3"/>
  <c r="W44" i="4"/>
  <c r="V44" i="4"/>
  <c r="W44" i="5"/>
  <c r="V44" i="5"/>
  <c r="W44" i="6"/>
  <c r="W43" i="6" s="1"/>
  <c r="V44" i="6"/>
  <c r="V43" i="6" s="1"/>
  <c r="W44" i="7"/>
  <c r="W43" i="7" s="1"/>
  <c r="V44" i="7"/>
  <c r="W44" i="8"/>
  <c r="V44" i="8"/>
  <c r="W43" i="8"/>
  <c r="W44" i="9"/>
  <c r="V44" i="9"/>
  <c r="W44" i="1"/>
  <c r="V44" i="1"/>
  <c r="O44" i="2"/>
  <c r="N44" i="2"/>
  <c r="N43" i="2" s="1"/>
  <c r="M44" i="2"/>
  <c r="S44" i="2" s="1"/>
  <c r="L44" i="2"/>
  <c r="R44" i="2" s="1"/>
  <c r="K44" i="2"/>
  <c r="J44" i="2"/>
  <c r="I44" i="2"/>
  <c r="H44" i="2"/>
  <c r="H43" i="2" s="1"/>
  <c r="G44" i="2"/>
  <c r="G43" i="2" s="1"/>
  <c r="F44" i="2"/>
  <c r="F43" i="2" s="1"/>
  <c r="D44" i="2"/>
  <c r="C44" i="2"/>
  <c r="B44" i="2"/>
  <c r="O44" i="3"/>
  <c r="N44" i="3"/>
  <c r="M44" i="3"/>
  <c r="S44" i="3" s="1"/>
  <c r="L44" i="3"/>
  <c r="R44" i="3" s="1"/>
  <c r="K44" i="3"/>
  <c r="J44" i="3"/>
  <c r="I44" i="3"/>
  <c r="H44" i="3"/>
  <c r="G44" i="3"/>
  <c r="F44" i="3"/>
  <c r="D44" i="3"/>
  <c r="C44" i="3"/>
  <c r="B44" i="3"/>
  <c r="O44" i="4"/>
  <c r="N44" i="4"/>
  <c r="N43" i="4" s="1"/>
  <c r="M44" i="4"/>
  <c r="M43" i="4" s="1"/>
  <c r="S43" i="4" s="1"/>
  <c r="L44" i="4"/>
  <c r="R44" i="4" s="1"/>
  <c r="K44" i="4"/>
  <c r="J44" i="4"/>
  <c r="I44" i="4"/>
  <c r="H44" i="4"/>
  <c r="G44" i="4"/>
  <c r="G43" i="4" s="1"/>
  <c r="F44" i="4"/>
  <c r="F43" i="4" s="1"/>
  <c r="D44" i="4"/>
  <c r="C44" i="4"/>
  <c r="B44" i="4"/>
  <c r="H43" i="4"/>
  <c r="O44" i="5"/>
  <c r="N44" i="5"/>
  <c r="M44" i="5"/>
  <c r="L44" i="5"/>
  <c r="R44" i="5" s="1"/>
  <c r="K44" i="5"/>
  <c r="J44" i="5"/>
  <c r="I44" i="5"/>
  <c r="H44" i="5"/>
  <c r="G44" i="5"/>
  <c r="G43" i="5" s="1"/>
  <c r="F44" i="5"/>
  <c r="F43" i="5" s="1"/>
  <c r="D44" i="5"/>
  <c r="C44" i="5"/>
  <c r="B44" i="5"/>
  <c r="O44" i="6"/>
  <c r="O43" i="6" s="1"/>
  <c r="N44" i="6"/>
  <c r="N43" i="6" s="1"/>
  <c r="M44" i="6"/>
  <c r="L44" i="6"/>
  <c r="R44" i="6" s="1"/>
  <c r="K44" i="6"/>
  <c r="J44" i="6"/>
  <c r="I44" i="6"/>
  <c r="I43" i="6" s="1"/>
  <c r="H44" i="6"/>
  <c r="H43" i="6" s="1"/>
  <c r="G44" i="6"/>
  <c r="F44" i="6"/>
  <c r="D44" i="6"/>
  <c r="C44" i="6"/>
  <c r="B44" i="6"/>
  <c r="O44" i="7"/>
  <c r="N44" i="7"/>
  <c r="M44" i="7"/>
  <c r="S44" i="7" s="1"/>
  <c r="L44" i="7"/>
  <c r="K44" i="7"/>
  <c r="J44" i="7"/>
  <c r="I44" i="7"/>
  <c r="I43" i="7" s="1"/>
  <c r="H44" i="7"/>
  <c r="H43" i="7" s="1"/>
  <c r="G44" i="7"/>
  <c r="F44" i="7"/>
  <c r="D44" i="7"/>
  <c r="C44" i="7"/>
  <c r="B44" i="7"/>
  <c r="G43" i="7"/>
  <c r="F43" i="7"/>
  <c r="O44" i="8"/>
  <c r="N44" i="8"/>
  <c r="M44" i="8"/>
  <c r="L44" i="8"/>
  <c r="K44" i="8"/>
  <c r="J44" i="8"/>
  <c r="I44" i="8"/>
  <c r="H44" i="8"/>
  <c r="G44" i="8"/>
  <c r="F44" i="8"/>
  <c r="D44" i="8"/>
  <c r="C44" i="8"/>
  <c r="B44" i="8"/>
  <c r="O44" i="9"/>
  <c r="O43" i="9" s="1"/>
  <c r="N44" i="9"/>
  <c r="M44" i="9"/>
  <c r="S44" i="9" s="1"/>
  <c r="L44" i="9"/>
  <c r="R44" i="9" s="1"/>
  <c r="K44" i="9"/>
  <c r="J44" i="9"/>
  <c r="I44" i="9"/>
  <c r="I43" i="9" s="1"/>
  <c r="H44" i="9"/>
  <c r="G44" i="9"/>
  <c r="F44" i="9"/>
  <c r="D44" i="9"/>
  <c r="C44" i="9"/>
  <c r="B44" i="9"/>
  <c r="O44" i="1"/>
  <c r="N44" i="1"/>
  <c r="M44" i="1"/>
  <c r="S44" i="1" s="1"/>
  <c r="L44" i="1"/>
  <c r="R44" i="1" s="1"/>
  <c r="K44" i="1"/>
  <c r="J44" i="1"/>
  <c r="I44" i="1"/>
  <c r="H44" i="1"/>
  <c r="H43" i="1" s="1"/>
  <c r="G44" i="1"/>
  <c r="G43" i="1" s="1"/>
  <c r="F44" i="1"/>
  <c r="F43" i="1" s="1"/>
  <c r="D44" i="1"/>
  <c r="C44" i="1"/>
  <c r="B44" i="1"/>
  <c r="W28" i="2"/>
  <c r="V28" i="2"/>
  <c r="W28" i="3"/>
  <c r="V28" i="3"/>
  <c r="V8" i="3" s="1"/>
  <c r="W28" i="4"/>
  <c r="V28" i="4"/>
  <c r="W28" i="5"/>
  <c r="V28" i="5"/>
  <c r="W28" i="6"/>
  <c r="V28" i="6"/>
  <c r="W28" i="7"/>
  <c r="V28" i="7"/>
  <c r="W28" i="8"/>
  <c r="V28" i="8"/>
  <c r="W28" i="9"/>
  <c r="V28" i="9"/>
  <c r="W28" i="1"/>
  <c r="V28" i="1"/>
  <c r="O28" i="2"/>
  <c r="N28" i="2"/>
  <c r="M28" i="2"/>
  <c r="S28" i="2" s="1"/>
  <c r="L28" i="2"/>
  <c r="K28" i="2"/>
  <c r="J28" i="2"/>
  <c r="I28" i="2"/>
  <c r="H28" i="2"/>
  <c r="G28" i="2"/>
  <c r="F28" i="2"/>
  <c r="D28" i="2"/>
  <c r="C28" i="2"/>
  <c r="B28" i="2"/>
  <c r="O28" i="3"/>
  <c r="N28" i="3"/>
  <c r="M28" i="3"/>
  <c r="S28" i="3" s="1"/>
  <c r="L28" i="3"/>
  <c r="R28" i="3" s="1"/>
  <c r="K28" i="3"/>
  <c r="J28" i="3"/>
  <c r="I28" i="3"/>
  <c r="H28" i="3"/>
  <c r="G28" i="3"/>
  <c r="F28" i="3"/>
  <c r="D28" i="3"/>
  <c r="C28" i="3"/>
  <c r="B28" i="3"/>
  <c r="O28" i="4"/>
  <c r="N28" i="4"/>
  <c r="M28" i="4"/>
  <c r="L28" i="4"/>
  <c r="K28" i="4"/>
  <c r="J28" i="4"/>
  <c r="I28" i="4"/>
  <c r="H28" i="4"/>
  <c r="G28" i="4"/>
  <c r="F28" i="4"/>
  <c r="D28" i="4"/>
  <c r="C28" i="4"/>
  <c r="B28" i="4"/>
  <c r="O28" i="5"/>
  <c r="N28" i="5"/>
  <c r="M28" i="5"/>
  <c r="L28" i="5"/>
  <c r="R28" i="5" s="1"/>
  <c r="K28" i="5"/>
  <c r="J28" i="5"/>
  <c r="I28" i="5"/>
  <c r="H28" i="5"/>
  <c r="G28" i="5"/>
  <c r="G8" i="5" s="1"/>
  <c r="G61" i="5" s="1"/>
  <c r="F28" i="5"/>
  <c r="D28" i="5"/>
  <c r="C28" i="5"/>
  <c r="C8" i="5" s="1"/>
  <c r="B28" i="5"/>
  <c r="O28" i="6"/>
  <c r="S28" i="6" s="1"/>
  <c r="N28" i="6"/>
  <c r="M28" i="6"/>
  <c r="L28" i="6"/>
  <c r="K28" i="6"/>
  <c r="J28" i="6"/>
  <c r="I28" i="6"/>
  <c r="H28" i="6"/>
  <c r="G28" i="6"/>
  <c r="F28" i="6"/>
  <c r="D28" i="6"/>
  <c r="C28" i="6"/>
  <c r="B28" i="6"/>
  <c r="O28" i="7"/>
  <c r="O8" i="7" s="1"/>
  <c r="N28" i="7"/>
  <c r="N8" i="7" s="1"/>
  <c r="M28" i="7"/>
  <c r="S28" i="7" s="1"/>
  <c r="L28" i="7"/>
  <c r="K28" i="7"/>
  <c r="J28" i="7"/>
  <c r="I28" i="7"/>
  <c r="H28" i="7"/>
  <c r="G28" i="7"/>
  <c r="F28" i="7"/>
  <c r="D28" i="7"/>
  <c r="C28" i="7"/>
  <c r="B28" i="7"/>
  <c r="O28" i="8"/>
  <c r="N28" i="8"/>
  <c r="M28" i="8"/>
  <c r="S28" i="8" s="1"/>
  <c r="L28" i="8"/>
  <c r="K28" i="8"/>
  <c r="J28" i="8"/>
  <c r="I28" i="8"/>
  <c r="H28" i="8"/>
  <c r="G28" i="8"/>
  <c r="F28" i="8"/>
  <c r="D28" i="8"/>
  <c r="C28" i="8"/>
  <c r="C8" i="8" s="1"/>
  <c r="B28" i="8"/>
  <c r="O28" i="9"/>
  <c r="N28" i="9"/>
  <c r="M28" i="9"/>
  <c r="S28" i="9" s="1"/>
  <c r="L28" i="9"/>
  <c r="K28" i="9"/>
  <c r="J28" i="9"/>
  <c r="I28" i="9"/>
  <c r="H28" i="9"/>
  <c r="G28" i="9"/>
  <c r="F28" i="9"/>
  <c r="D28" i="9"/>
  <c r="C28" i="9"/>
  <c r="B28" i="9"/>
  <c r="O28" i="1"/>
  <c r="O8" i="1" s="1"/>
  <c r="N28" i="1"/>
  <c r="M28" i="1"/>
  <c r="L28" i="1"/>
  <c r="R28" i="1" s="1"/>
  <c r="K28" i="1"/>
  <c r="J28" i="1"/>
  <c r="I28" i="1"/>
  <c r="H28" i="1"/>
  <c r="H8" i="1" s="1"/>
  <c r="G28" i="1"/>
  <c r="G8" i="1" s="1"/>
  <c r="G61" i="1" s="1"/>
  <c r="F28" i="1"/>
  <c r="D28" i="1"/>
  <c r="C28" i="1"/>
  <c r="B28" i="1"/>
  <c r="W9" i="2"/>
  <c r="V9" i="2"/>
  <c r="W9" i="3"/>
  <c r="V9" i="3"/>
  <c r="W9" i="4"/>
  <c r="V9" i="4"/>
  <c r="V8" i="4" s="1"/>
  <c r="W9" i="5"/>
  <c r="V9" i="5"/>
  <c r="W9" i="6"/>
  <c r="W8" i="6" s="1"/>
  <c r="V9" i="6"/>
  <c r="V8" i="6" s="1"/>
  <c r="W9" i="7"/>
  <c r="W8" i="7" s="1"/>
  <c r="V9" i="7"/>
  <c r="V8" i="7" s="1"/>
  <c r="W9" i="8"/>
  <c r="W8" i="8" s="1"/>
  <c r="V9" i="8"/>
  <c r="V8" i="8" s="1"/>
  <c r="W9" i="9"/>
  <c r="V9" i="9"/>
  <c r="W9" i="1"/>
  <c r="V9" i="1"/>
  <c r="O9" i="2"/>
  <c r="N9" i="2"/>
  <c r="M9" i="2"/>
  <c r="S9" i="2" s="1"/>
  <c r="L9" i="2"/>
  <c r="K9" i="2"/>
  <c r="J9" i="2"/>
  <c r="I9" i="2"/>
  <c r="H9" i="2"/>
  <c r="G9" i="2"/>
  <c r="F9" i="2"/>
  <c r="D9" i="2"/>
  <c r="C9" i="2"/>
  <c r="B9" i="2"/>
  <c r="B8" i="2" s="1"/>
  <c r="G8" i="2"/>
  <c r="O9" i="3"/>
  <c r="O8" i="3" s="1"/>
  <c r="N9" i="3"/>
  <c r="N8" i="3" s="1"/>
  <c r="M9" i="3"/>
  <c r="S9" i="3" s="1"/>
  <c r="L9" i="3"/>
  <c r="K9" i="3"/>
  <c r="J9" i="3"/>
  <c r="I9" i="3"/>
  <c r="H9" i="3"/>
  <c r="H8" i="3" s="1"/>
  <c r="G9" i="3"/>
  <c r="G8" i="3" s="1"/>
  <c r="F9" i="3"/>
  <c r="F8" i="3" s="1"/>
  <c r="D9" i="3"/>
  <c r="D8" i="3" s="1"/>
  <c r="C9" i="3"/>
  <c r="B9" i="3"/>
  <c r="O9" i="4"/>
  <c r="N9" i="4"/>
  <c r="M9" i="4"/>
  <c r="L9" i="4"/>
  <c r="K9" i="4"/>
  <c r="J9" i="4"/>
  <c r="I9" i="4"/>
  <c r="I8" i="4" s="1"/>
  <c r="H9" i="4"/>
  <c r="G9" i="4"/>
  <c r="G8" i="4" s="1"/>
  <c r="F9" i="4"/>
  <c r="F8" i="4" s="1"/>
  <c r="D9" i="4"/>
  <c r="C9" i="4"/>
  <c r="B9" i="4"/>
  <c r="O9" i="5"/>
  <c r="N9" i="5"/>
  <c r="N8" i="5" s="1"/>
  <c r="M9" i="5"/>
  <c r="S9" i="5" s="1"/>
  <c r="L9" i="5"/>
  <c r="R9" i="5" s="1"/>
  <c r="K9" i="5"/>
  <c r="J9" i="5"/>
  <c r="I9" i="5"/>
  <c r="H9" i="5"/>
  <c r="G9" i="5"/>
  <c r="F9" i="5"/>
  <c r="D9" i="5"/>
  <c r="C9" i="5"/>
  <c r="B9" i="5"/>
  <c r="O9" i="6"/>
  <c r="N9" i="6"/>
  <c r="N8" i="6" s="1"/>
  <c r="M9" i="6"/>
  <c r="L9" i="6"/>
  <c r="K9" i="6"/>
  <c r="J9" i="6"/>
  <c r="I9" i="6"/>
  <c r="H9" i="6"/>
  <c r="G9" i="6"/>
  <c r="F9" i="6"/>
  <c r="F8" i="6" s="1"/>
  <c r="D9" i="6"/>
  <c r="C9" i="6"/>
  <c r="B9" i="6"/>
  <c r="O9" i="7"/>
  <c r="N9" i="7"/>
  <c r="M9" i="7"/>
  <c r="L9" i="7"/>
  <c r="K9" i="7"/>
  <c r="J9" i="7"/>
  <c r="I9" i="7"/>
  <c r="H9" i="7"/>
  <c r="H8" i="7" s="1"/>
  <c r="G9" i="7"/>
  <c r="F9" i="7"/>
  <c r="D9" i="7"/>
  <c r="C9" i="7"/>
  <c r="B9" i="7"/>
  <c r="O9" i="8"/>
  <c r="O8" i="8" s="1"/>
  <c r="N9" i="8"/>
  <c r="N8" i="8" s="1"/>
  <c r="M9" i="8"/>
  <c r="S9" i="8" s="1"/>
  <c r="L9" i="8"/>
  <c r="K9" i="8"/>
  <c r="K8" i="8" s="1"/>
  <c r="J9" i="8"/>
  <c r="I9" i="8"/>
  <c r="H9" i="8"/>
  <c r="G9" i="8"/>
  <c r="F9" i="8"/>
  <c r="D9" i="8"/>
  <c r="C9" i="8"/>
  <c r="B9" i="8"/>
  <c r="O9" i="9"/>
  <c r="N9" i="9"/>
  <c r="M9" i="9"/>
  <c r="S9" i="9" s="1"/>
  <c r="L9" i="9"/>
  <c r="R9" i="9" s="1"/>
  <c r="K9" i="9"/>
  <c r="J9" i="9"/>
  <c r="I9" i="9"/>
  <c r="I8" i="9" s="1"/>
  <c r="I61" i="9" s="1"/>
  <c r="I65" i="9" s="1"/>
  <c r="H9" i="9"/>
  <c r="G9" i="9"/>
  <c r="G8" i="9" s="1"/>
  <c r="F9" i="9"/>
  <c r="F8" i="9" s="1"/>
  <c r="D9" i="9"/>
  <c r="C9" i="9"/>
  <c r="B9" i="9"/>
  <c r="O9" i="1"/>
  <c r="N9" i="1"/>
  <c r="M9" i="1"/>
  <c r="L9" i="1"/>
  <c r="K9" i="1"/>
  <c r="J9" i="1"/>
  <c r="I9" i="1"/>
  <c r="H9" i="1"/>
  <c r="G9" i="1"/>
  <c r="F9" i="1"/>
  <c r="D9" i="1"/>
  <c r="C9" i="1"/>
  <c r="B9" i="1"/>
  <c r="N8" i="1"/>
  <c r="U64" i="9"/>
  <c r="T64" i="9"/>
  <c r="S64" i="9"/>
  <c r="R64" i="9"/>
  <c r="Q64" i="9"/>
  <c r="P64" i="9"/>
  <c r="E64" i="9"/>
  <c r="S63" i="9"/>
  <c r="R63" i="9"/>
  <c r="Q63" i="9"/>
  <c r="P63" i="9"/>
  <c r="E63" i="9"/>
  <c r="T63" i="9" s="1"/>
  <c r="R62" i="9"/>
  <c r="S60" i="9"/>
  <c r="R60" i="9"/>
  <c r="Q60" i="9"/>
  <c r="P60" i="9"/>
  <c r="E60" i="9"/>
  <c r="U60" i="9" s="1"/>
  <c r="S59" i="9"/>
  <c r="R59" i="9"/>
  <c r="Q59" i="9"/>
  <c r="P59" i="9"/>
  <c r="E59" i="9"/>
  <c r="U59" i="9" s="1"/>
  <c r="U58" i="9"/>
  <c r="S58" i="9"/>
  <c r="R58" i="9"/>
  <c r="Q58" i="9"/>
  <c r="P58" i="9"/>
  <c r="E58" i="9"/>
  <c r="T58" i="9" s="1"/>
  <c r="S57" i="9"/>
  <c r="R57" i="9"/>
  <c r="Q57" i="9"/>
  <c r="P57" i="9"/>
  <c r="E57" i="9"/>
  <c r="S55" i="9"/>
  <c r="R55" i="9"/>
  <c r="Q55" i="9"/>
  <c r="P55" i="9"/>
  <c r="E55" i="9"/>
  <c r="U55" i="9" s="1"/>
  <c r="S54" i="9"/>
  <c r="R54" i="9"/>
  <c r="Q54" i="9"/>
  <c r="P54" i="9"/>
  <c r="E54" i="9"/>
  <c r="U54" i="9" s="1"/>
  <c r="U53" i="9"/>
  <c r="S53" i="9"/>
  <c r="R53" i="9"/>
  <c r="Q53" i="9"/>
  <c r="P53" i="9"/>
  <c r="E53" i="9"/>
  <c r="T53" i="9" s="1"/>
  <c r="S52" i="9"/>
  <c r="R52" i="9"/>
  <c r="Q52" i="9"/>
  <c r="P52" i="9"/>
  <c r="E52" i="9"/>
  <c r="S51" i="9"/>
  <c r="R51" i="9"/>
  <c r="Q51" i="9"/>
  <c r="P51" i="9"/>
  <c r="E51" i="9"/>
  <c r="T51" i="9" s="1"/>
  <c r="S50" i="9"/>
  <c r="R50" i="9"/>
  <c r="Q50" i="9"/>
  <c r="P50" i="9"/>
  <c r="E50" i="9"/>
  <c r="U50" i="9" s="1"/>
  <c r="S49" i="9"/>
  <c r="R49" i="9"/>
  <c r="Q49" i="9"/>
  <c r="P49" i="9"/>
  <c r="E49" i="9"/>
  <c r="U49" i="9" s="1"/>
  <c r="S48" i="9"/>
  <c r="R48" i="9"/>
  <c r="Q48" i="9"/>
  <c r="P48" i="9"/>
  <c r="E48" i="9"/>
  <c r="S47" i="9"/>
  <c r="R47" i="9"/>
  <c r="Q47" i="9"/>
  <c r="P47" i="9"/>
  <c r="E47" i="9"/>
  <c r="U47" i="9" s="1"/>
  <c r="S46" i="9"/>
  <c r="R46" i="9"/>
  <c r="Q46" i="9"/>
  <c r="P46" i="9"/>
  <c r="E46" i="9"/>
  <c r="U46" i="9" s="1"/>
  <c r="U45" i="9"/>
  <c r="S45" i="9"/>
  <c r="R45" i="9"/>
  <c r="Q45" i="9"/>
  <c r="P45" i="9"/>
  <c r="E45" i="9"/>
  <c r="S42" i="9"/>
  <c r="R42" i="9"/>
  <c r="Q42" i="9"/>
  <c r="P42" i="9"/>
  <c r="E42" i="9"/>
  <c r="U42" i="9" s="1"/>
  <c r="S41" i="9"/>
  <c r="R41" i="9"/>
  <c r="Q41" i="9"/>
  <c r="P41" i="9"/>
  <c r="E41" i="9"/>
  <c r="U41" i="9" s="1"/>
  <c r="S40" i="9"/>
  <c r="R40" i="9"/>
  <c r="Q40" i="9"/>
  <c r="P40" i="9"/>
  <c r="E40" i="9"/>
  <c r="U40" i="9" s="1"/>
  <c r="S39" i="9"/>
  <c r="R39" i="9"/>
  <c r="Q39" i="9"/>
  <c r="P39" i="9"/>
  <c r="E39" i="9"/>
  <c r="T39" i="9" s="1"/>
  <c r="S38" i="9"/>
  <c r="R38" i="9"/>
  <c r="Q38" i="9"/>
  <c r="P38" i="9"/>
  <c r="E38" i="9"/>
  <c r="U37" i="9"/>
  <c r="S37" i="9"/>
  <c r="R37" i="9"/>
  <c r="Q37" i="9"/>
  <c r="P37" i="9"/>
  <c r="E37" i="9"/>
  <c r="T37" i="9" s="1"/>
  <c r="S36" i="9"/>
  <c r="R36" i="9"/>
  <c r="Q36" i="9"/>
  <c r="P36" i="9"/>
  <c r="E36" i="9"/>
  <c r="U36" i="9" s="1"/>
  <c r="S35" i="9"/>
  <c r="R35" i="9"/>
  <c r="Q35" i="9"/>
  <c r="P35" i="9"/>
  <c r="E35" i="9"/>
  <c r="U35" i="9" s="1"/>
  <c r="S34" i="9"/>
  <c r="R34" i="9"/>
  <c r="Q34" i="9"/>
  <c r="P34" i="9"/>
  <c r="E34" i="9"/>
  <c r="S33" i="9"/>
  <c r="R33" i="9"/>
  <c r="Q33" i="9"/>
  <c r="P33" i="9"/>
  <c r="E33" i="9"/>
  <c r="S32" i="9"/>
  <c r="R32" i="9"/>
  <c r="Q32" i="9"/>
  <c r="P32" i="9"/>
  <c r="E32" i="9"/>
  <c r="U32" i="9" s="1"/>
  <c r="S31" i="9"/>
  <c r="R31" i="9"/>
  <c r="Q31" i="9"/>
  <c r="P31" i="9"/>
  <c r="E31" i="9"/>
  <c r="S30" i="9"/>
  <c r="R30" i="9"/>
  <c r="Q30" i="9"/>
  <c r="P30" i="9"/>
  <c r="E30" i="9"/>
  <c r="U29" i="9"/>
  <c r="S29" i="9"/>
  <c r="R29" i="9"/>
  <c r="Q29" i="9"/>
  <c r="P29" i="9"/>
  <c r="E29" i="9"/>
  <c r="S27" i="9"/>
  <c r="R27" i="9"/>
  <c r="Q27" i="9"/>
  <c r="P27" i="9"/>
  <c r="E27" i="9"/>
  <c r="T27" i="9" s="1"/>
  <c r="T26" i="9"/>
  <c r="S26" i="9"/>
  <c r="R26" i="9"/>
  <c r="Q26" i="9"/>
  <c r="P26" i="9"/>
  <c r="E26" i="9"/>
  <c r="U26" i="9" s="1"/>
  <c r="S25" i="9"/>
  <c r="R25" i="9"/>
  <c r="Q25" i="9"/>
  <c r="P25" i="9"/>
  <c r="E25" i="9"/>
  <c r="U24" i="9"/>
  <c r="T24" i="9"/>
  <c r="S24" i="9"/>
  <c r="R24" i="9"/>
  <c r="Q24" i="9"/>
  <c r="P24" i="9"/>
  <c r="E24" i="9"/>
  <c r="U23" i="9"/>
  <c r="T23" i="9"/>
  <c r="S23" i="9"/>
  <c r="R23" i="9"/>
  <c r="Q23" i="9"/>
  <c r="P23" i="9"/>
  <c r="E23" i="9"/>
  <c r="S22" i="9"/>
  <c r="R22" i="9"/>
  <c r="Q22" i="9"/>
  <c r="P22" i="9"/>
  <c r="E22" i="9"/>
  <c r="S21" i="9"/>
  <c r="R21" i="9"/>
  <c r="Q21" i="9"/>
  <c r="P21" i="9"/>
  <c r="E21" i="9"/>
  <c r="U21" i="9" s="1"/>
  <c r="S20" i="9"/>
  <c r="R20" i="9"/>
  <c r="Q20" i="9"/>
  <c r="P20" i="9"/>
  <c r="E20" i="9"/>
  <c r="U20" i="9" s="1"/>
  <c r="S19" i="9"/>
  <c r="R19" i="9"/>
  <c r="Q19" i="9"/>
  <c r="P19" i="9"/>
  <c r="E19" i="9"/>
  <c r="T19" i="9" s="1"/>
  <c r="S18" i="9"/>
  <c r="R18" i="9"/>
  <c r="Q18" i="9"/>
  <c r="P18" i="9"/>
  <c r="E18" i="9"/>
  <c r="U18" i="9" s="1"/>
  <c r="S17" i="9"/>
  <c r="R17" i="9"/>
  <c r="Q17" i="9"/>
  <c r="P17" i="9"/>
  <c r="E17" i="9"/>
  <c r="U16" i="9"/>
  <c r="T16" i="9"/>
  <c r="S16" i="9"/>
  <c r="R16" i="9"/>
  <c r="Q16" i="9"/>
  <c r="P16" i="9"/>
  <c r="E16" i="9"/>
  <c r="U15" i="9"/>
  <c r="T15" i="9"/>
  <c r="S15" i="9"/>
  <c r="R15" i="9"/>
  <c r="Q15" i="9"/>
  <c r="P15" i="9"/>
  <c r="E15" i="9"/>
  <c r="S14" i="9"/>
  <c r="R14" i="9"/>
  <c r="Q14" i="9"/>
  <c r="P14" i="9"/>
  <c r="E14" i="9"/>
  <c r="U14" i="9" s="1"/>
  <c r="S13" i="9"/>
  <c r="R13" i="9"/>
  <c r="Q13" i="9"/>
  <c r="P13" i="9"/>
  <c r="E13" i="9"/>
  <c r="S12" i="9"/>
  <c r="R12" i="9"/>
  <c r="Q12" i="9"/>
  <c r="P12" i="9"/>
  <c r="E12" i="9"/>
  <c r="U12" i="9" s="1"/>
  <c r="S11" i="9"/>
  <c r="R11" i="9"/>
  <c r="Q11" i="9"/>
  <c r="P11" i="9"/>
  <c r="E11" i="9"/>
  <c r="T11" i="9" s="1"/>
  <c r="S10" i="9"/>
  <c r="R10" i="9"/>
  <c r="Q10" i="9"/>
  <c r="P10" i="9"/>
  <c r="E10" i="9"/>
  <c r="T10" i="9" s="1"/>
  <c r="S64" i="8"/>
  <c r="R64" i="8"/>
  <c r="Q64" i="8"/>
  <c r="P64" i="8"/>
  <c r="E64" i="8"/>
  <c r="S63" i="8"/>
  <c r="R63" i="8"/>
  <c r="Q63" i="8"/>
  <c r="P63" i="8"/>
  <c r="E63" i="8"/>
  <c r="U60" i="8"/>
  <c r="S60" i="8"/>
  <c r="R60" i="8"/>
  <c r="Q60" i="8"/>
  <c r="P60" i="8"/>
  <c r="E60" i="8"/>
  <c r="T60" i="8" s="1"/>
  <c r="S59" i="8"/>
  <c r="R59" i="8"/>
  <c r="Q59" i="8"/>
  <c r="P59" i="8"/>
  <c r="E59" i="8"/>
  <c r="S58" i="8"/>
  <c r="R58" i="8"/>
  <c r="Q58" i="8"/>
  <c r="P58" i="8"/>
  <c r="E58" i="8"/>
  <c r="T58" i="8" s="1"/>
  <c r="U57" i="8"/>
  <c r="T57" i="8"/>
  <c r="S57" i="8"/>
  <c r="R57" i="8"/>
  <c r="Q57" i="8"/>
  <c r="P57" i="8"/>
  <c r="E57" i="8"/>
  <c r="S55" i="8"/>
  <c r="R55" i="8"/>
  <c r="Q55" i="8"/>
  <c r="P55" i="8"/>
  <c r="E55" i="8"/>
  <c r="T55" i="8" s="1"/>
  <c r="S54" i="8"/>
  <c r="R54" i="8"/>
  <c r="Q54" i="8"/>
  <c r="P54" i="8"/>
  <c r="E54" i="8"/>
  <c r="S53" i="8"/>
  <c r="R53" i="8"/>
  <c r="Q53" i="8"/>
  <c r="P53" i="8"/>
  <c r="E53" i="8"/>
  <c r="U52" i="8"/>
  <c r="T52" i="8"/>
  <c r="S52" i="8"/>
  <c r="R52" i="8"/>
  <c r="Q52" i="8"/>
  <c r="P52" i="8"/>
  <c r="E52" i="8"/>
  <c r="S51" i="8"/>
  <c r="R51" i="8"/>
  <c r="Q51" i="8"/>
  <c r="P51" i="8"/>
  <c r="E51" i="8"/>
  <c r="U51" i="8" s="1"/>
  <c r="S50" i="8"/>
  <c r="R50" i="8"/>
  <c r="Q50" i="8"/>
  <c r="P50" i="8"/>
  <c r="E50" i="8"/>
  <c r="U50" i="8" s="1"/>
  <c r="S49" i="8"/>
  <c r="R49" i="8"/>
  <c r="Q49" i="8"/>
  <c r="P49" i="8"/>
  <c r="E49" i="8"/>
  <c r="S48" i="8"/>
  <c r="R48" i="8"/>
  <c r="Q48" i="8"/>
  <c r="P48" i="8"/>
  <c r="E48" i="8"/>
  <c r="U48" i="8" s="1"/>
  <c r="S47" i="8"/>
  <c r="R47" i="8"/>
  <c r="Q47" i="8"/>
  <c r="P47" i="8"/>
  <c r="E47" i="8"/>
  <c r="T47" i="8" s="1"/>
  <c r="S46" i="8"/>
  <c r="R46" i="8"/>
  <c r="Q46" i="8"/>
  <c r="P46" i="8"/>
  <c r="E46" i="8"/>
  <c r="U46" i="8" s="1"/>
  <c r="S45" i="8"/>
  <c r="R45" i="8"/>
  <c r="Q45" i="8"/>
  <c r="P45" i="8"/>
  <c r="E45" i="8"/>
  <c r="U45" i="8" s="1"/>
  <c r="S44" i="8"/>
  <c r="R44" i="8"/>
  <c r="S42" i="8"/>
  <c r="R42" i="8"/>
  <c r="Q42" i="8"/>
  <c r="P42" i="8"/>
  <c r="E42" i="8"/>
  <c r="U42" i="8" s="1"/>
  <c r="S41" i="8"/>
  <c r="R41" i="8"/>
  <c r="Q41" i="8"/>
  <c r="P41" i="8"/>
  <c r="E41" i="8"/>
  <c r="T41" i="8" s="1"/>
  <c r="S40" i="8"/>
  <c r="R40" i="8"/>
  <c r="Q40" i="8"/>
  <c r="P40" i="8"/>
  <c r="E40" i="8"/>
  <c r="U40" i="8" s="1"/>
  <c r="S39" i="8"/>
  <c r="R39" i="8"/>
  <c r="Q39" i="8"/>
  <c r="P39" i="8"/>
  <c r="E39" i="8"/>
  <c r="T39" i="8" s="1"/>
  <c r="S38" i="8"/>
  <c r="R38" i="8"/>
  <c r="Q38" i="8"/>
  <c r="P38" i="8"/>
  <c r="E38" i="8"/>
  <c r="U38" i="8" s="1"/>
  <c r="S37" i="8"/>
  <c r="R37" i="8"/>
  <c r="Q37" i="8"/>
  <c r="P37" i="8"/>
  <c r="E37" i="8"/>
  <c r="U37" i="8" s="1"/>
  <c r="S36" i="8"/>
  <c r="R36" i="8"/>
  <c r="Q36" i="8"/>
  <c r="P36" i="8"/>
  <c r="E36" i="8"/>
  <c r="U36" i="8" s="1"/>
  <c r="S35" i="8"/>
  <c r="R35" i="8"/>
  <c r="Q35" i="8"/>
  <c r="P35" i="8"/>
  <c r="E35" i="8"/>
  <c r="S34" i="8"/>
  <c r="R34" i="8"/>
  <c r="Q34" i="8"/>
  <c r="P34" i="8"/>
  <c r="E34" i="8"/>
  <c r="U34" i="8" s="1"/>
  <c r="S33" i="8"/>
  <c r="R33" i="8"/>
  <c r="Q33" i="8"/>
  <c r="P33" i="8"/>
  <c r="E33" i="8"/>
  <c r="S32" i="8"/>
  <c r="R32" i="8"/>
  <c r="Q32" i="8"/>
  <c r="P32" i="8"/>
  <c r="E32" i="8"/>
  <c r="U32" i="8" s="1"/>
  <c r="S31" i="8"/>
  <c r="R31" i="8"/>
  <c r="Q31" i="8"/>
  <c r="P31" i="8"/>
  <c r="E31" i="8"/>
  <c r="T31" i="8" s="1"/>
  <c r="U30" i="8"/>
  <c r="S30" i="8"/>
  <c r="R30" i="8"/>
  <c r="Q30" i="8"/>
  <c r="P30" i="8"/>
  <c r="E30" i="8"/>
  <c r="T30" i="8" s="1"/>
  <c r="S29" i="8"/>
  <c r="R29" i="8"/>
  <c r="Q29" i="8"/>
  <c r="P29" i="8"/>
  <c r="E29" i="8"/>
  <c r="T29" i="8" s="1"/>
  <c r="S27" i="8"/>
  <c r="R27" i="8"/>
  <c r="Q27" i="8"/>
  <c r="P27" i="8"/>
  <c r="E27" i="8"/>
  <c r="T27" i="8" s="1"/>
  <c r="U26" i="8"/>
  <c r="T26" i="8"/>
  <c r="S26" i="8"/>
  <c r="R26" i="8"/>
  <c r="Q26" i="8"/>
  <c r="P26" i="8"/>
  <c r="E26" i="8"/>
  <c r="U25" i="8"/>
  <c r="S25" i="8"/>
  <c r="R25" i="8"/>
  <c r="Q25" i="8"/>
  <c r="P25" i="8"/>
  <c r="E25" i="8"/>
  <c r="T25" i="8" s="1"/>
  <c r="S24" i="8"/>
  <c r="R24" i="8"/>
  <c r="Q24" i="8"/>
  <c r="P24" i="8"/>
  <c r="E24" i="8"/>
  <c r="T24" i="8" s="1"/>
  <c r="S23" i="8"/>
  <c r="R23" i="8"/>
  <c r="Q23" i="8"/>
  <c r="P23" i="8"/>
  <c r="E23" i="8"/>
  <c r="S22" i="8"/>
  <c r="R22" i="8"/>
  <c r="Q22" i="8"/>
  <c r="P22" i="8"/>
  <c r="E22" i="8"/>
  <c r="S21" i="8"/>
  <c r="R21" i="8"/>
  <c r="Q21" i="8"/>
  <c r="P21" i="8"/>
  <c r="E21" i="8"/>
  <c r="T21" i="8" s="1"/>
  <c r="S20" i="8"/>
  <c r="R20" i="8"/>
  <c r="Q20" i="8"/>
  <c r="P20" i="8"/>
  <c r="E20" i="8"/>
  <c r="U20" i="8" s="1"/>
  <c r="S19" i="8"/>
  <c r="R19" i="8"/>
  <c r="Q19" i="8"/>
  <c r="P19" i="8"/>
  <c r="E19" i="8"/>
  <c r="T19" i="8" s="1"/>
  <c r="S18" i="8"/>
  <c r="R18" i="8"/>
  <c r="Q18" i="8"/>
  <c r="P18" i="8"/>
  <c r="E18" i="8"/>
  <c r="U17" i="8"/>
  <c r="S17" i="8"/>
  <c r="R17" i="8"/>
  <c r="Q17" i="8"/>
  <c r="P17" i="8"/>
  <c r="E17" i="8"/>
  <c r="T17" i="8" s="1"/>
  <c r="S16" i="8"/>
  <c r="R16" i="8"/>
  <c r="Q16" i="8"/>
  <c r="P16" i="8"/>
  <c r="E16" i="8"/>
  <c r="T16" i="8" s="1"/>
  <c r="S15" i="8"/>
  <c r="R15" i="8"/>
  <c r="Q15" i="8"/>
  <c r="P15" i="8"/>
  <c r="E15" i="8"/>
  <c r="U15" i="8" s="1"/>
  <c r="S14" i="8"/>
  <c r="R14" i="8"/>
  <c r="Q14" i="8"/>
  <c r="P14" i="8"/>
  <c r="E14" i="8"/>
  <c r="S13" i="8"/>
  <c r="R13" i="8"/>
  <c r="Q13" i="8"/>
  <c r="P13" i="8"/>
  <c r="E13" i="8"/>
  <c r="S12" i="8"/>
  <c r="R12" i="8"/>
  <c r="Q12" i="8"/>
  <c r="P12" i="8"/>
  <c r="E12" i="8"/>
  <c r="S11" i="8"/>
  <c r="R11" i="8"/>
  <c r="Q11" i="8"/>
  <c r="P11" i="8"/>
  <c r="E11" i="8"/>
  <c r="T11" i="8" s="1"/>
  <c r="S10" i="8"/>
  <c r="R10" i="8"/>
  <c r="Q10" i="8"/>
  <c r="P10" i="8"/>
  <c r="E10" i="8"/>
  <c r="S64" i="7"/>
  <c r="R64" i="7"/>
  <c r="Q64" i="7"/>
  <c r="P64" i="7"/>
  <c r="E64" i="7"/>
  <c r="U64" i="7" s="1"/>
  <c r="S63" i="7"/>
  <c r="R63" i="7"/>
  <c r="Q63" i="7"/>
  <c r="P63" i="7"/>
  <c r="E63" i="7"/>
  <c r="U63" i="7" s="1"/>
  <c r="U60" i="7"/>
  <c r="S60" i="7"/>
  <c r="R60" i="7"/>
  <c r="Q60" i="7"/>
  <c r="P60" i="7"/>
  <c r="E60" i="7"/>
  <c r="T60" i="7" s="1"/>
  <c r="S59" i="7"/>
  <c r="R59" i="7"/>
  <c r="Q59" i="7"/>
  <c r="U59" i="7" s="1"/>
  <c r="P59" i="7"/>
  <c r="T59" i="7" s="1"/>
  <c r="E59" i="7"/>
  <c r="S58" i="7"/>
  <c r="R58" i="7"/>
  <c r="Q58" i="7"/>
  <c r="P58" i="7"/>
  <c r="E58" i="7"/>
  <c r="U58" i="7" s="1"/>
  <c r="S57" i="7"/>
  <c r="R57" i="7"/>
  <c r="Q57" i="7"/>
  <c r="P57" i="7"/>
  <c r="E57" i="7"/>
  <c r="S56" i="7"/>
  <c r="R56" i="7"/>
  <c r="S55" i="7"/>
  <c r="R55" i="7"/>
  <c r="Q55" i="7"/>
  <c r="P55" i="7"/>
  <c r="E55" i="7"/>
  <c r="U54" i="7"/>
  <c r="T54" i="7"/>
  <c r="S54" i="7"/>
  <c r="R54" i="7"/>
  <c r="Q54" i="7"/>
  <c r="P54" i="7"/>
  <c r="E54" i="7"/>
  <c r="S53" i="7"/>
  <c r="R53" i="7"/>
  <c r="Q53" i="7"/>
  <c r="P53" i="7"/>
  <c r="E53" i="7"/>
  <c r="S52" i="7"/>
  <c r="R52" i="7"/>
  <c r="Q52" i="7"/>
  <c r="P52" i="7"/>
  <c r="E52" i="7"/>
  <c r="S51" i="7"/>
  <c r="R51" i="7"/>
  <c r="Q51" i="7"/>
  <c r="P51" i="7"/>
  <c r="E51" i="7"/>
  <c r="T51" i="7" s="1"/>
  <c r="U50" i="7"/>
  <c r="S50" i="7"/>
  <c r="R50" i="7"/>
  <c r="Q50" i="7"/>
  <c r="P50" i="7"/>
  <c r="E50" i="7"/>
  <c r="T50" i="7" s="1"/>
  <c r="S49" i="7"/>
  <c r="R49" i="7"/>
  <c r="Q49" i="7"/>
  <c r="P49" i="7"/>
  <c r="E49" i="7"/>
  <c r="U49" i="7" s="1"/>
  <c r="S48" i="7"/>
  <c r="R48" i="7"/>
  <c r="Q48" i="7"/>
  <c r="P48" i="7"/>
  <c r="E48" i="7"/>
  <c r="U48" i="7" s="1"/>
  <c r="U47" i="7"/>
  <c r="T47" i="7"/>
  <c r="S47" i="7"/>
  <c r="R47" i="7"/>
  <c r="Q47" i="7"/>
  <c r="P47" i="7"/>
  <c r="E47" i="7"/>
  <c r="S46" i="7"/>
  <c r="R46" i="7"/>
  <c r="Q46" i="7"/>
  <c r="P46" i="7"/>
  <c r="E46" i="7"/>
  <c r="S45" i="7"/>
  <c r="R45" i="7"/>
  <c r="Q45" i="7"/>
  <c r="P45" i="7"/>
  <c r="E45" i="7"/>
  <c r="R44" i="7"/>
  <c r="S42" i="7"/>
  <c r="R42" i="7"/>
  <c r="Q42" i="7"/>
  <c r="P42" i="7"/>
  <c r="E42" i="7"/>
  <c r="U42" i="7" s="1"/>
  <c r="U41" i="7"/>
  <c r="T41" i="7"/>
  <c r="S41" i="7"/>
  <c r="R41" i="7"/>
  <c r="Q41" i="7"/>
  <c r="P41" i="7"/>
  <c r="E41" i="7"/>
  <c r="S40" i="7"/>
  <c r="R40" i="7"/>
  <c r="Q40" i="7"/>
  <c r="P40" i="7"/>
  <c r="E40" i="7"/>
  <c r="U40" i="7" s="1"/>
  <c r="S39" i="7"/>
  <c r="R39" i="7"/>
  <c r="Q39" i="7"/>
  <c r="P39" i="7"/>
  <c r="E39" i="7"/>
  <c r="U39" i="7" s="1"/>
  <c r="S38" i="7"/>
  <c r="R38" i="7"/>
  <c r="Q38" i="7"/>
  <c r="P38" i="7"/>
  <c r="E38" i="7"/>
  <c r="S37" i="7"/>
  <c r="R37" i="7"/>
  <c r="Q37" i="7"/>
  <c r="P37" i="7"/>
  <c r="E37" i="7"/>
  <c r="T37" i="7" s="1"/>
  <c r="S36" i="7"/>
  <c r="R36" i="7"/>
  <c r="Q36" i="7"/>
  <c r="P36" i="7"/>
  <c r="E36" i="7"/>
  <c r="U35" i="7"/>
  <c r="S35" i="7"/>
  <c r="R35" i="7"/>
  <c r="Q35" i="7"/>
  <c r="P35" i="7"/>
  <c r="E35" i="7"/>
  <c r="T35" i="7" s="1"/>
  <c r="T34" i="7"/>
  <c r="S34" i="7"/>
  <c r="R34" i="7"/>
  <c r="Q34" i="7"/>
  <c r="P34" i="7"/>
  <c r="E34" i="7"/>
  <c r="U34" i="7" s="1"/>
  <c r="S33" i="7"/>
  <c r="R33" i="7"/>
  <c r="Q33" i="7"/>
  <c r="U33" i="7" s="1"/>
  <c r="P33" i="7"/>
  <c r="E33" i="7"/>
  <c r="T33" i="7" s="1"/>
  <c r="S32" i="7"/>
  <c r="R32" i="7"/>
  <c r="Q32" i="7"/>
  <c r="P32" i="7"/>
  <c r="E32" i="7"/>
  <c r="T32" i="7" s="1"/>
  <c r="S31" i="7"/>
  <c r="R31" i="7"/>
  <c r="Q31" i="7"/>
  <c r="P31" i="7"/>
  <c r="E31" i="7"/>
  <c r="U31" i="7" s="1"/>
  <c r="S30" i="7"/>
  <c r="R30" i="7"/>
  <c r="Q30" i="7"/>
  <c r="P30" i="7"/>
  <c r="E30" i="7"/>
  <c r="S29" i="7"/>
  <c r="R29" i="7"/>
  <c r="Q29" i="7"/>
  <c r="P29" i="7"/>
  <c r="E29" i="7"/>
  <c r="U29" i="7" s="1"/>
  <c r="S27" i="7"/>
  <c r="R27" i="7"/>
  <c r="Q27" i="7"/>
  <c r="P27" i="7"/>
  <c r="E27" i="7"/>
  <c r="U27" i="7" s="1"/>
  <c r="S26" i="7"/>
  <c r="R26" i="7"/>
  <c r="Q26" i="7"/>
  <c r="P26" i="7"/>
  <c r="E26" i="7"/>
  <c r="S25" i="7"/>
  <c r="R25" i="7"/>
  <c r="Q25" i="7"/>
  <c r="P25" i="7"/>
  <c r="E25" i="7"/>
  <c r="T25" i="7" s="1"/>
  <c r="S24" i="7"/>
  <c r="R24" i="7"/>
  <c r="Q24" i="7"/>
  <c r="P24" i="7"/>
  <c r="E24" i="7"/>
  <c r="U23" i="7"/>
  <c r="T23" i="7"/>
  <c r="S23" i="7"/>
  <c r="R23" i="7"/>
  <c r="Q23" i="7"/>
  <c r="P23" i="7"/>
  <c r="E23" i="7"/>
  <c r="S22" i="7"/>
  <c r="R22" i="7"/>
  <c r="Q22" i="7"/>
  <c r="P22" i="7"/>
  <c r="E22" i="7"/>
  <c r="S21" i="7"/>
  <c r="R21" i="7"/>
  <c r="Q21" i="7"/>
  <c r="P21" i="7"/>
  <c r="E21" i="7"/>
  <c r="T20" i="7"/>
  <c r="S20" i="7"/>
  <c r="R20" i="7"/>
  <c r="Q20" i="7"/>
  <c r="P20" i="7"/>
  <c r="E20" i="7"/>
  <c r="U20" i="7" s="1"/>
  <c r="S19" i="7"/>
  <c r="R19" i="7"/>
  <c r="Q19" i="7"/>
  <c r="P19" i="7"/>
  <c r="E19" i="7"/>
  <c r="U19" i="7" s="1"/>
  <c r="S18" i="7"/>
  <c r="R18" i="7"/>
  <c r="Q18" i="7"/>
  <c r="P18" i="7"/>
  <c r="E18" i="7"/>
  <c r="S17" i="7"/>
  <c r="R17" i="7"/>
  <c r="Q17" i="7"/>
  <c r="P17" i="7"/>
  <c r="E17" i="7"/>
  <c r="T17" i="7" s="1"/>
  <c r="U16" i="7"/>
  <c r="T16" i="7"/>
  <c r="S16" i="7"/>
  <c r="R16" i="7"/>
  <c r="Q16" i="7"/>
  <c r="P16" i="7"/>
  <c r="E16" i="7"/>
  <c r="S15" i="7"/>
  <c r="R15" i="7"/>
  <c r="Q15" i="7"/>
  <c r="P15" i="7"/>
  <c r="E15" i="7"/>
  <c r="U15" i="7" s="1"/>
  <c r="S14" i="7"/>
  <c r="R14" i="7"/>
  <c r="Q14" i="7"/>
  <c r="P14" i="7"/>
  <c r="E14" i="7"/>
  <c r="S13" i="7"/>
  <c r="R13" i="7"/>
  <c r="Q13" i="7"/>
  <c r="P13" i="7"/>
  <c r="E13" i="7"/>
  <c r="U12" i="7"/>
  <c r="S12" i="7"/>
  <c r="R12" i="7"/>
  <c r="Q12" i="7"/>
  <c r="P12" i="7"/>
  <c r="E12" i="7"/>
  <c r="S11" i="7"/>
  <c r="R11" i="7"/>
  <c r="Q11" i="7"/>
  <c r="P11" i="7"/>
  <c r="E11" i="7"/>
  <c r="S10" i="7"/>
  <c r="R10" i="7"/>
  <c r="Q10" i="7"/>
  <c r="P10" i="7"/>
  <c r="E10" i="7"/>
  <c r="S64" i="6"/>
  <c r="R64" i="6"/>
  <c r="Q64" i="6"/>
  <c r="P64" i="6"/>
  <c r="E64" i="6"/>
  <c r="U64" i="6" s="1"/>
  <c r="T63" i="6"/>
  <c r="S63" i="6"/>
  <c r="R63" i="6"/>
  <c r="Q63" i="6"/>
  <c r="P63" i="6"/>
  <c r="E63" i="6"/>
  <c r="R62" i="6"/>
  <c r="S60" i="6"/>
  <c r="R60" i="6"/>
  <c r="Q60" i="6"/>
  <c r="P60" i="6"/>
  <c r="E60" i="6"/>
  <c r="T60" i="6" s="1"/>
  <c r="T59" i="6"/>
  <c r="S59" i="6"/>
  <c r="R59" i="6"/>
  <c r="Q59" i="6"/>
  <c r="P59" i="6"/>
  <c r="E59" i="6"/>
  <c r="U59" i="6" s="1"/>
  <c r="S58" i="6"/>
  <c r="R58" i="6"/>
  <c r="Q58" i="6"/>
  <c r="P58" i="6"/>
  <c r="E58" i="6"/>
  <c r="U57" i="6"/>
  <c r="S57" i="6"/>
  <c r="R57" i="6"/>
  <c r="Q57" i="6"/>
  <c r="P57" i="6"/>
  <c r="E57" i="6"/>
  <c r="T57" i="6" s="1"/>
  <c r="U55" i="6"/>
  <c r="T55" i="6"/>
  <c r="S55" i="6"/>
  <c r="R55" i="6"/>
  <c r="Q55" i="6"/>
  <c r="P55" i="6"/>
  <c r="E55" i="6"/>
  <c r="S54" i="6"/>
  <c r="R54" i="6"/>
  <c r="Q54" i="6"/>
  <c r="P54" i="6"/>
  <c r="E54" i="6"/>
  <c r="S53" i="6"/>
  <c r="R53" i="6"/>
  <c r="Q53" i="6"/>
  <c r="P53" i="6"/>
  <c r="E53" i="6"/>
  <c r="T53" i="6" s="1"/>
  <c r="S52" i="6"/>
  <c r="R52" i="6"/>
  <c r="Q52" i="6"/>
  <c r="P52" i="6"/>
  <c r="E52" i="6"/>
  <c r="U52" i="6" s="1"/>
  <c r="S51" i="6"/>
  <c r="R51" i="6"/>
  <c r="Q51" i="6"/>
  <c r="P51" i="6"/>
  <c r="E51" i="6"/>
  <c r="T51" i="6" s="1"/>
  <c r="S50" i="6"/>
  <c r="R50" i="6"/>
  <c r="Q50" i="6"/>
  <c r="P50" i="6"/>
  <c r="E50" i="6"/>
  <c r="U50" i="6" s="1"/>
  <c r="U49" i="6"/>
  <c r="S49" i="6"/>
  <c r="R49" i="6"/>
  <c r="Q49" i="6"/>
  <c r="P49" i="6"/>
  <c r="E49" i="6"/>
  <c r="T49" i="6" s="1"/>
  <c r="T48" i="6"/>
  <c r="S48" i="6"/>
  <c r="R48" i="6"/>
  <c r="Q48" i="6"/>
  <c r="P48" i="6"/>
  <c r="E48" i="6"/>
  <c r="U48" i="6" s="1"/>
  <c r="U47" i="6"/>
  <c r="T47" i="6"/>
  <c r="S47" i="6"/>
  <c r="R47" i="6"/>
  <c r="Q47" i="6"/>
  <c r="P47" i="6"/>
  <c r="E47" i="6"/>
  <c r="S46" i="6"/>
  <c r="R46" i="6"/>
  <c r="Q46" i="6"/>
  <c r="P46" i="6"/>
  <c r="E46" i="6"/>
  <c r="S45" i="6"/>
  <c r="R45" i="6"/>
  <c r="Q45" i="6"/>
  <c r="P45" i="6"/>
  <c r="E45" i="6"/>
  <c r="S44" i="6"/>
  <c r="S42" i="6"/>
  <c r="R42" i="6"/>
  <c r="Q42" i="6"/>
  <c r="P42" i="6"/>
  <c r="E42" i="6"/>
  <c r="U42" i="6" s="1"/>
  <c r="S41" i="6"/>
  <c r="R41" i="6"/>
  <c r="Q41" i="6"/>
  <c r="P41" i="6"/>
  <c r="E41" i="6"/>
  <c r="U41" i="6" s="1"/>
  <c r="S40" i="6"/>
  <c r="R40" i="6"/>
  <c r="Q40" i="6"/>
  <c r="P40" i="6"/>
  <c r="E40" i="6"/>
  <c r="S39" i="6"/>
  <c r="R39" i="6"/>
  <c r="Q39" i="6"/>
  <c r="P39" i="6"/>
  <c r="E39" i="6"/>
  <c r="S38" i="6"/>
  <c r="R38" i="6"/>
  <c r="Q38" i="6"/>
  <c r="P38" i="6"/>
  <c r="E38" i="6"/>
  <c r="U38" i="6" s="1"/>
  <c r="S37" i="6"/>
  <c r="R37" i="6"/>
  <c r="Q37" i="6"/>
  <c r="P37" i="6"/>
  <c r="E37" i="6"/>
  <c r="U37" i="6" s="1"/>
  <c r="S36" i="6"/>
  <c r="R36" i="6"/>
  <c r="Q36" i="6"/>
  <c r="U36" i="6" s="1"/>
  <c r="P36" i="6"/>
  <c r="E36" i="6"/>
  <c r="S35" i="6"/>
  <c r="R35" i="6"/>
  <c r="Q35" i="6"/>
  <c r="P35" i="6"/>
  <c r="E35" i="6"/>
  <c r="U34" i="6"/>
  <c r="T34" i="6"/>
  <c r="S34" i="6"/>
  <c r="R34" i="6"/>
  <c r="Q34" i="6"/>
  <c r="P34" i="6"/>
  <c r="E34" i="6"/>
  <c r="S33" i="6"/>
  <c r="R33" i="6"/>
  <c r="Q33" i="6"/>
  <c r="P33" i="6"/>
  <c r="E33" i="6"/>
  <c r="T33" i="6" s="1"/>
  <c r="S32" i="6"/>
  <c r="R32" i="6"/>
  <c r="Q32" i="6"/>
  <c r="P32" i="6"/>
  <c r="E32" i="6"/>
  <c r="U32" i="6" s="1"/>
  <c r="S31" i="6"/>
  <c r="R31" i="6"/>
  <c r="Q31" i="6"/>
  <c r="P31" i="6"/>
  <c r="E31" i="6"/>
  <c r="S30" i="6"/>
  <c r="R30" i="6"/>
  <c r="Q30" i="6"/>
  <c r="P30" i="6"/>
  <c r="E30" i="6"/>
  <c r="T30" i="6" s="1"/>
  <c r="S29" i="6"/>
  <c r="R29" i="6"/>
  <c r="Q29" i="6"/>
  <c r="P29" i="6"/>
  <c r="E29" i="6"/>
  <c r="T29" i="6" s="1"/>
  <c r="S27" i="6"/>
  <c r="R27" i="6"/>
  <c r="Q27" i="6"/>
  <c r="P27" i="6"/>
  <c r="E27" i="6"/>
  <c r="T27" i="6" s="1"/>
  <c r="S26" i="6"/>
  <c r="R26" i="6"/>
  <c r="Q26" i="6"/>
  <c r="P26" i="6"/>
  <c r="E26" i="6"/>
  <c r="U26" i="6" s="1"/>
  <c r="U25" i="6"/>
  <c r="T25" i="6"/>
  <c r="S25" i="6"/>
  <c r="R25" i="6"/>
  <c r="Q25" i="6"/>
  <c r="P25" i="6"/>
  <c r="E25" i="6"/>
  <c r="S24" i="6"/>
  <c r="R24" i="6"/>
  <c r="Q24" i="6"/>
  <c r="P24" i="6"/>
  <c r="E24" i="6"/>
  <c r="U24" i="6" s="1"/>
  <c r="S23" i="6"/>
  <c r="R23" i="6"/>
  <c r="Q23" i="6"/>
  <c r="P23" i="6"/>
  <c r="E23" i="6"/>
  <c r="T23" i="6" s="1"/>
  <c r="S22" i="6"/>
  <c r="R22" i="6"/>
  <c r="Q22" i="6"/>
  <c r="P22" i="6"/>
  <c r="E22" i="6"/>
  <c r="U22" i="6" s="1"/>
  <c r="S21" i="6"/>
  <c r="R21" i="6"/>
  <c r="Q21" i="6"/>
  <c r="P21" i="6"/>
  <c r="E21" i="6"/>
  <c r="T21" i="6" s="1"/>
  <c r="S20" i="6"/>
  <c r="R20" i="6"/>
  <c r="Q20" i="6"/>
  <c r="P20" i="6"/>
  <c r="E20" i="6"/>
  <c r="U20" i="6" s="1"/>
  <c r="S19" i="6"/>
  <c r="R19" i="6"/>
  <c r="Q19" i="6"/>
  <c r="P19" i="6"/>
  <c r="E19" i="6"/>
  <c r="U19" i="6" s="1"/>
  <c r="S18" i="6"/>
  <c r="R18" i="6"/>
  <c r="Q18" i="6"/>
  <c r="P18" i="6"/>
  <c r="E18" i="6"/>
  <c r="S17" i="6"/>
  <c r="R17" i="6"/>
  <c r="Q17" i="6"/>
  <c r="P17" i="6"/>
  <c r="E17" i="6"/>
  <c r="U17" i="6" s="1"/>
  <c r="S16" i="6"/>
  <c r="R16" i="6"/>
  <c r="Q16" i="6"/>
  <c r="P16" i="6"/>
  <c r="E16" i="6"/>
  <c r="U16" i="6" s="1"/>
  <c r="S15" i="6"/>
  <c r="R15" i="6"/>
  <c r="Q15" i="6"/>
  <c r="P15" i="6"/>
  <c r="E15" i="6"/>
  <c r="T15" i="6" s="1"/>
  <c r="S14" i="6"/>
  <c r="R14" i="6"/>
  <c r="Q14" i="6"/>
  <c r="U14" i="6" s="1"/>
  <c r="P14" i="6"/>
  <c r="T14" i="6" s="1"/>
  <c r="E14" i="6"/>
  <c r="U13" i="6"/>
  <c r="T13" i="6"/>
  <c r="S13" i="6"/>
  <c r="R13" i="6"/>
  <c r="Q13" i="6"/>
  <c r="P13" i="6"/>
  <c r="E13" i="6"/>
  <c r="S12" i="6"/>
  <c r="R12" i="6"/>
  <c r="Q12" i="6"/>
  <c r="P12" i="6"/>
  <c r="E12" i="6"/>
  <c r="S11" i="6"/>
  <c r="R11" i="6"/>
  <c r="Q11" i="6"/>
  <c r="P11" i="6"/>
  <c r="E11" i="6"/>
  <c r="U10" i="6"/>
  <c r="T10" i="6"/>
  <c r="S10" i="6"/>
  <c r="R10" i="6"/>
  <c r="Q10" i="6"/>
  <c r="P10" i="6"/>
  <c r="E10" i="6"/>
  <c r="U64" i="5"/>
  <c r="T64" i="5"/>
  <c r="S64" i="5"/>
  <c r="R64" i="5"/>
  <c r="Q64" i="5"/>
  <c r="P64" i="5"/>
  <c r="E64" i="5"/>
  <c r="S63" i="5"/>
  <c r="R63" i="5"/>
  <c r="Q63" i="5"/>
  <c r="P63" i="5"/>
  <c r="E63" i="5"/>
  <c r="T63" i="5" s="1"/>
  <c r="S62" i="5"/>
  <c r="R62" i="5"/>
  <c r="U60" i="5"/>
  <c r="T60" i="5"/>
  <c r="S60" i="5"/>
  <c r="R60" i="5"/>
  <c r="Q60" i="5"/>
  <c r="P60" i="5"/>
  <c r="E60" i="5"/>
  <c r="T59" i="5"/>
  <c r="S59" i="5"/>
  <c r="R59" i="5"/>
  <c r="Q59" i="5"/>
  <c r="U59" i="5" s="1"/>
  <c r="P59" i="5"/>
  <c r="E59" i="5"/>
  <c r="S58" i="5"/>
  <c r="R58" i="5"/>
  <c r="Q58" i="5"/>
  <c r="P58" i="5"/>
  <c r="E58" i="5"/>
  <c r="U58" i="5" s="1"/>
  <c r="S57" i="5"/>
  <c r="R57" i="5"/>
  <c r="Q57" i="5"/>
  <c r="P57" i="5"/>
  <c r="E57" i="5"/>
  <c r="U55" i="5"/>
  <c r="T55" i="5"/>
  <c r="S55" i="5"/>
  <c r="R55" i="5"/>
  <c r="Q55" i="5"/>
  <c r="P55" i="5"/>
  <c r="E55" i="5"/>
  <c r="S54" i="5"/>
  <c r="R54" i="5"/>
  <c r="Q54" i="5"/>
  <c r="P54" i="5"/>
  <c r="E54" i="5"/>
  <c r="S53" i="5"/>
  <c r="R53" i="5"/>
  <c r="Q53" i="5"/>
  <c r="P53" i="5"/>
  <c r="E53" i="5"/>
  <c r="U53" i="5" s="1"/>
  <c r="S52" i="5"/>
  <c r="R52" i="5"/>
  <c r="Q52" i="5"/>
  <c r="P52" i="5"/>
  <c r="E52" i="5"/>
  <c r="U52" i="5" s="1"/>
  <c r="S51" i="5"/>
  <c r="R51" i="5"/>
  <c r="Q51" i="5"/>
  <c r="P51" i="5"/>
  <c r="E51" i="5"/>
  <c r="T51" i="5" s="1"/>
  <c r="S50" i="5"/>
  <c r="R50" i="5"/>
  <c r="Q50" i="5"/>
  <c r="P50" i="5"/>
  <c r="E50" i="5"/>
  <c r="S49" i="5"/>
  <c r="R49" i="5"/>
  <c r="Q49" i="5"/>
  <c r="P49" i="5"/>
  <c r="E49" i="5"/>
  <c r="U49" i="5" s="1"/>
  <c r="S48" i="5"/>
  <c r="R48" i="5"/>
  <c r="Q48" i="5"/>
  <c r="P48" i="5"/>
  <c r="E48" i="5"/>
  <c r="U48" i="5" s="1"/>
  <c r="U47" i="5"/>
  <c r="T47" i="5"/>
  <c r="S47" i="5"/>
  <c r="R47" i="5"/>
  <c r="Q47" i="5"/>
  <c r="P47" i="5"/>
  <c r="E47" i="5"/>
  <c r="S46" i="5"/>
  <c r="R46" i="5"/>
  <c r="Q46" i="5"/>
  <c r="P46" i="5"/>
  <c r="E46" i="5"/>
  <c r="T46" i="5" s="1"/>
  <c r="S45" i="5"/>
  <c r="R45" i="5"/>
  <c r="Q45" i="5"/>
  <c r="P45" i="5"/>
  <c r="E45" i="5"/>
  <c r="S42" i="5"/>
  <c r="R42" i="5"/>
  <c r="Q42" i="5"/>
  <c r="P42" i="5"/>
  <c r="E42" i="5"/>
  <c r="U42" i="5" s="1"/>
  <c r="S41" i="5"/>
  <c r="R41" i="5"/>
  <c r="Q41" i="5"/>
  <c r="P41" i="5"/>
  <c r="E41" i="5"/>
  <c r="T41" i="5" s="1"/>
  <c r="S40" i="5"/>
  <c r="R40" i="5"/>
  <c r="Q40" i="5"/>
  <c r="P40" i="5"/>
  <c r="E40" i="5"/>
  <c r="U40" i="5" s="1"/>
  <c r="S39" i="5"/>
  <c r="R39" i="5"/>
  <c r="Q39" i="5"/>
  <c r="P39" i="5"/>
  <c r="E39" i="5"/>
  <c r="U38" i="5"/>
  <c r="T38" i="5"/>
  <c r="S38" i="5"/>
  <c r="R38" i="5"/>
  <c r="Q38" i="5"/>
  <c r="P38" i="5"/>
  <c r="E38" i="5"/>
  <c r="S37" i="5"/>
  <c r="R37" i="5"/>
  <c r="Q37" i="5"/>
  <c r="P37" i="5"/>
  <c r="E37" i="5"/>
  <c r="U37" i="5" s="1"/>
  <c r="S36" i="5"/>
  <c r="R36" i="5"/>
  <c r="Q36" i="5"/>
  <c r="P36" i="5"/>
  <c r="E36" i="5"/>
  <c r="U36" i="5" s="1"/>
  <c r="S35" i="5"/>
  <c r="R35" i="5"/>
  <c r="Q35" i="5"/>
  <c r="P35" i="5"/>
  <c r="E35" i="5"/>
  <c r="T35" i="5" s="1"/>
  <c r="U34" i="5"/>
  <c r="S34" i="5"/>
  <c r="R34" i="5"/>
  <c r="Q34" i="5"/>
  <c r="P34" i="5"/>
  <c r="T34" i="5" s="1"/>
  <c r="E34" i="5"/>
  <c r="S33" i="5"/>
  <c r="R33" i="5"/>
  <c r="Q33" i="5"/>
  <c r="P33" i="5"/>
  <c r="E33" i="5"/>
  <c r="S32" i="5"/>
  <c r="R32" i="5"/>
  <c r="Q32" i="5"/>
  <c r="P32" i="5"/>
  <c r="E32" i="5"/>
  <c r="U32" i="5" s="1"/>
  <c r="S31" i="5"/>
  <c r="R31" i="5"/>
  <c r="Q31" i="5"/>
  <c r="P31" i="5"/>
  <c r="E31" i="5"/>
  <c r="S30" i="5"/>
  <c r="R30" i="5"/>
  <c r="Q30" i="5"/>
  <c r="P30" i="5"/>
  <c r="E30" i="5"/>
  <c r="T30" i="5" s="1"/>
  <c r="S29" i="5"/>
  <c r="R29" i="5"/>
  <c r="Q29" i="5"/>
  <c r="P29" i="5"/>
  <c r="E29" i="5"/>
  <c r="S27" i="5"/>
  <c r="R27" i="5"/>
  <c r="Q27" i="5"/>
  <c r="P27" i="5"/>
  <c r="E27" i="5"/>
  <c r="U27" i="5" s="1"/>
  <c r="U26" i="5"/>
  <c r="T26" i="5"/>
  <c r="S26" i="5"/>
  <c r="R26" i="5"/>
  <c r="Q26" i="5"/>
  <c r="P26" i="5"/>
  <c r="E26" i="5"/>
  <c r="S25" i="5"/>
  <c r="R25" i="5"/>
  <c r="Q25" i="5"/>
  <c r="P25" i="5"/>
  <c r="E25" i="5"/>
  <c r="S24" i="5"/>
  <c r="R24" i="5"/>
  <c r="Q24" i="5"/>
  <c r="P24" i="5"/>
  <c r="E24" i="5"/>
  <c r="U24" i="5" s="1"/>
  <c r="S23" i="5"/>
  <c r="R23" i="5"/>
  <c r="Q23" i="5"/>
  <c r="P23" i="5"/>
  <c r="E23" i="5"/>
  <c r="U23" i="5" s="1"/>
  <c r="S22" i="5"/>
  <c r="R22" i="5"/>
  <c r="Q22" i="5"/>
  <c r="P22" i="5"/>
  <c r="E22" i="5"/>
  <c r="T22" i="5" s="1"/>
  <c r="S21" i="5"/>
  <c r="R21" i="5"/>
  <c r="Q21" i="5"/>
  <c r="P21" i="5"/>
  <c r="E21" i="5"/>
  <c r="S20" i="5"/>
  <c r="R20" i="5"/>
  <c r="Q20" i="5"/>
  <c r="P20" i="5"/>
  <c r="E20" i="5"/>
  <c r="T20" i="5" s="1"/>
  <c r="U19" i="5"/>
  <c r="T19" i="5"/>
  <c r="S19" i="5"/>
  <c r="R19" i="5"/>
  <c r="Q19" i="5"/>
  <c r="P19" i="5"/>
  <c r="E19" i="5"/>
  <c r="S18" i="5"/>
  <c r="R18" i="5"/>
  <c r="Q18" i="5"/>
  <c r="P18" i="5"/>
  <c r="E18" i="5"/>
  <c r="U18" i="5" s="1"/>
  <c r="S17" i="5"/>
  <c r="R17" i="5"/>
  <c r="Q17" i="5"/>
  <c r="P17" i="5"/>
  <c r="E17" i="5"/>
  <c r="U17" i="5" s="1"/>
  <c r="S16" i="5"/>
  <c r="R16" i="5"/>
  <c r="Q16" i="5"/>
  <c r="P16" i="5"/>
  <c r="E16" i="5"/>
  <c r="U16" i="5" s="1"/>
  <c r="S15" i="5"/>
  <c r="R15" i="5"/>
  <c r="Q15" i="5"/>
  <c r="P15" i="5"/>
  <c r="E15" i="5"/>
  <c r="U15" i="5" s="1"/>
  <c r="S14" i="5"/>
  <c r="R14" i="5"/>
  <c r="Q14" i="5"/>
  <c r="P14" i="5"/>
  <c r="E14" i="5"/>
  <c r="T14" i="5" s="1"/>
  <c r="S13" i="5"/>
  <c r="R13" i="5"/>
  <c r="Q13" i="5"/>
  <c r="P13" i="5"/>
  <c r="E13" i="5"/>
  <c r="U13" i="5" s="1"/>
  <c r="S12" i="5"/>
  <c r="R12" i="5"/>
  <c r="Q12" i="5"/>
  <c r="U12" i="5" s="1"/>
  <c r="P12" i="5"/>
  <c r="T12" i="5" s="1"/>
  <c r="E12" i="5"/>
  <c r="S11" i="5"/>
  <c r="R11" i="5"/>
  <c r="Q11" i="5"/>
  <c r="P11" i="5"/>
  <c r="E11" i="5"/>
  <c r="U11" i="5" s="1"/>
  <c r="U10" i="5"/>
  <c r="S10" i="5"/>
  <c r="R10" i="5"/>
  <c r="Q10" i="5"/>
  <c r="P10" i="5"/>
  <c r="E10" i="5"/>
  <c r="T10" i="5" s="1"/>
  <c r="S64" i="4"/>
  <c r="R64" i="4"/>
  <c r="Q64" i="4"/>
  <c r="P64" i="4"/>
  <c r="E64" i="4"/>
  <c r="U64" i="4" s="1"/>
  <c r="S63" i="4"/>
  <c r="R63" i="4"/>
  <c r="Q63" i="4"/>
  <c r="Q62" i="4" s="1"/>
  <c r="P63" i="4"/>
  <c r="E63" i="4"/>
  <c r="S60" i="4"/>
  <c r="R60" i="4"/>
  <c r="Q60" i="4"/>
  <c r="P60" i="4"/>
  <c r="E60" i="4"/>
  <c r="U59" i="4"/>
  <c r="S59" i="4"/>
  <c r="R59" i="4"/>
  <c r="Q59" i="4"/>
  <c r="P59" i="4"/>
  <c r="E59" i="4"/>
  <c r="T59" i="4" s="1"/>
  <c r="S58" i="4"/>
  <c r="R58" i="4"/>
  <c r="Q58" i="4"/>
  <c r="P58" i="4"/>
  <c r="E58" i="4"/>
  <c r="U58" i="4" s="1"/>
  <c r="S57" i="4"/>
  <c r="R57" i="4"/>
  <c r="Q57" i="4"/>
  <c r="P57" i="4"/>
  <c r="E57" i="4"/>
  <c r="S55" i="4"/>
  <c r="R55" i="4"/>
  <c r="Q55" i="4"/>
  <c r="P55" i="4"/>
  <c r="E55" i="4"/>
  <c r="S54" i="4"/>
  <c r="R54" i="4"/>
  <c r="Q54" i="4"/>
  <c r="P54" i="4"/>
  <c r="E54" i="4"/>
  <c r="U54" i="4" s="1"/>
  <c r="S53" i="4"/>
  <c r="R53" i="4"/>
  <c r="Q53" i="4"/>
  <c r="P53" i="4"/>
  <c r="E53" i="4"/>
  <c r="T53" i="4" s="1"/>
  <c r="S52" i="4"/>
  <c r="R52" i="4"/>
  <c r="Q52" i="4"/>
  <c r="P52" i="4"/>
  <c r="E52" i="4"/>
  <c r="U52" i="4" s="1"/>
  <c r="S51" i="4"/>
  <c r="R51" i="4"/>
  <c r="Q51" i="4"/>
  <c r="P51" i="4"/>
  <c r="E51" i="4"/>
  <c r="U51" i="4" s="1"/>
  <c r="S50" i="4"/>
  <c r="R50" i="4"/>
  <c r="Q50" i="4"/>
  <c r="P50" i="4"/>
  <c r="E50" i="4"/>
  <c r="U50" i="4" s="1"/>
  <c r="S49" i="4"/>
  <c r="R49" i="4"/>
  <c r="Q49" i="4"/>
  <c r="P49" i="4"/>
  <c r="E49" i="4"/>
  <c r="U49" i="4" s="1"/>
  <c r="S48" i="4"/>
  <c r="R48" i="4"/>
  <c r="Q48" i="4"/>
  <c r="P48" i="4"/>
  <c r="E48" i="4"/>
  <c r="T48" i="4" s="1"/>
  <c r="T47" i="4"/>
  <c r="S47" i="4"/>
  <c r="R47" i="4"/>
  <c r="Q47" i="4"/>
  <c r="P47" i="4"/>
  <c r="E47" i="4"/>
  <c r="U47" i="4" s="1"/>
  <c r="S46" i="4"/>
  <c r="R46" i="4"/>
  <c r="Q46" i="4"/>
  <c r="P46" i="4"/>
  <c r="E46" i="4"/>
  <c r="T46" i="4" s="1"/>
  <c r="S45" i="4"/>
  <c r="R45" i="4"/>
  <c r="Q45" i="4"/>
  <c r="P45" i="4"/>
  <c r="E45" i="4"/>
  <c r="T45" i="4" s="1"/>
  <c r="S42" i="4"/>
  <c r="R42" i="4"/>
  <c r="Q42" i="4"/>
  <c r="P42" i="4"/>
  <c r="E42" i="4"/>
  <c r="U42" i="4" s="1"/>
  <c r="S41" i="4"/>
  <c r="R41" i="4"/>
  <c r="Q41" i="4"/>
  <c r="P41" i="4"/>
  <c r="E41" i="4"/>
  <c r="U41" i="4" s="1"/>
  <c r="S40" i="4"/>
  <c r="R40" i="4"/>
  <c r="Q40" i="4"/>
  <c r="P40" i="4"/>
  <c r="E40" i="4"/>
  <c r="T40" i="4" s="1"/>
  <c r="S39" i="4"/>
  <c r="R39" i="4"/>
  <c r="Q39" i="4"/>
  <c r="P39" i="4"/>
  <c r="E39" i="4"/>
  <c r="S38" i="4"/>
  <c r="R38" i="4"/>
  <c r="Q38" i="4"/>
  <c r="P38" i="4"/>
  <c r="E38" i="4"/>
  <c r="U37" i="4"/>
  <c r="T37" i="4"/>
  <c r="S37" i="4"/>
  <c r="R37" i="4"/>
  <c r="Q37" i="4"/>
  <c r="P37" i="4"/>
  <c r="E37" i="4"/>
  <c r="S36" i="4"/>
  <c r="R36" i="4"/>
  <c r="Q36" i="4"/>
  <c r="P36" i="4"/>
  <c r="E36" i="4"/>
  <c r="T36" i="4" s="1"/>
  <c r="S35" i="4"/>
  <c r="R35" i="4"/>
  <c r="Q35" i="4"/>
  <c r="P35" i="4"/>
  <c r="E35" i="4"/>
  <c r="U35" i="4" s="1"/>
  <c r="S34" i="4"/>
  <c r="R34" i="4"/>
  <c r="Q34" i="4"/>
  <c r="P34" i="4"/>
  <c r="E34" i="4"/>
  <c r="U34" i="4" s="1"/>
  <c r="S33" i="4"/>
  <c r="R33" i="4"/>
  <c r="Q33" i="4"/>
  <c r="P33" i="4"/>
  <c r="E33" i="4"/>
  <c r="U33" i="4" s="1"/>
  <c r="S32" i="4"/>
  <c r="R32" i="4"/>
  <c r="Q32" i="4"/>
  <c r="P32" i="4"/>
  <c r="E32" i="4"/>
  <c r="T32" i="4" s="1"/>
  <c r="S31" i="4"/>
  <c r="R31" i="4"/>
  <c r="Q31" i="4"/>
  <c r="U31" i="4" s="1"/>
  <c r="P31" i="4"/>
  <c r="T31" i="4" s="1"/>
  <c r="E31" i="4"/>
  <c r="S30" i="4"/>
  <c r="R30" i="4"/>
  <c r="Q30" i="4"/>
  <c r="P30" i="4"/>
  <c r="E30" i="4"/>
  <c r="U29" i="4"/>
  <c r="T29" i="4"/>
  <c r="S29" i="4"/>
  <c r="R29" i="4"/>
  <c r="Q29" i="4"/>
  <c r="P29" i="4"/>
  <c r="E29" i="4"/>
  <c r="S27" i="4"/>
  <c r="R27" i="4"/>
  <c r="Q27" i="4"/>
  <c r="P27" i="4"/>
  <c r="E27" i="4"/>
  <c r="T27" i="4" s="1"/>
  <c r="S26" i="4"/>
  <c r="R26" i="4"/>
  <c r="Q26" i="4"/>
  <c r="P26" i="4"/>
  <c r="E26" i="4"/>
  <c r="U26" i="4" s="1"/>
  <c r="S25" i="4"/>
  <c r="R25" i="4"/>
  <c r="Q25" i="4"/>
  <c r="P25" i="4"/>
  <c r="E25" i="4"/>
  <c r="U25" i="4" s="1"/>
  <c r="S24" i="4"/>
  <c r="R24" i="4"/>
  <c r="Q24" i="4"/>
  <c r="P24" i="4"/>
  <c r="E24" i="4"/>
  <c r="U24" i="4" s="1"/>
  <c r="U23" i="4"/>
  <c r="T23" i="4"/>
  <c r="S23" i="4"/>
  <c r="R23" i="4"/>
  <c r="Q23" i="4"/>
  <c r="P23" i="4"/>
  <c r="E23" i="4"/>
  <c r="S22" i="4"/>
  <c r="R22" i="4"/>
  <c r="Q22" i="4"/>
  <c r="P22" i="4"/>
  <c r="E22" i="4"/>
  <c r="S21" i="4"/>
  <c r="R21" i="4"/>
  <c r="Q21" i="4"/>
  <c r="P21" i="4"/>
  <c r="E21" i="4"/>
  <c r="U21" i="4" s="1"/>
  <c r="S20" i="4"/>
  <c r="R20" i="4"/>
  <c r="Q20" i="4"/>
  <c r="P20" i="4"/>
  <c r="E20" i="4"/>
  <c r="U20" i="4" s="1"/>
  <c r="S19" i="4"/>
  <c r="R19" i="4"/>
  <c r="Q19" i="4"/>
  <c r="P19" i="4"/>
  <c r="E19" i="4"/>
  <c r="T19" i="4" s="1"/>
  <c r="S18" i="4"/>
  <c r="R18" i="4"/>
  <c r="Q18" i="4"/>
  <c r="P18" i="4"/>
  <c r="E18" i="4"/>
  <c r="U17" i="4"/>
  <c r="T17" i="4"/>
  <c r="S17" i="4"/>
  <c r="R17" i="4"/>
  <c r="Q17" i="4"/>
  <c r="P17" i="4"/>
  <c r="E17" i="4"/>
  <c r="U16" i="4"/>
  <c r="T16" i="4"/>
  <c r="S16" i="4"/>
  <c r="R16" i="4"/>
  <c r="Q16" i="4"/>
  <c r="P16" i="4"/>
  <c r="E16" i="4"/>
  <c r="S15" i="4"/>
  <c r="R15" i="4"/>
  <c r="Q15" i="4"/>
  <c r="P15" i="4"/>
  <c r="E15" i="4"/>
  <c r="S14" i="4"/>
  <c r="R14" i="4"/>
  <c r="Q14" i="4"/>
  <c r="U14" i="4" s="1"/>
  <c r="P14" i="4"/>
  <c r="T14" i="4" s="1"/>
  <c r="E14" i="4"/>
  <c r="S13" i="4"/>
  <c r="R13" i="4"/>
  <c r="Q13" i="4"/>
  <c r="P13" i="4"/>
  <c r="E13" i="4"/>
  <c r="U13" i="4" s="1"/>
  <c r="S12" i="4"/>
  <c r="R12" i="4"/>
  <c r="Q12" i="4"/>
  <c r="P12" i="4"/>
  <c r="E12" i="4"/>
  <c r="S11" i="4"/>
  <c r="R11" i="4"/>
  <c r="Q11" i="4"/>
  <c r="P11" i="4"/>
  <c r="E11" i="4"/>
  <c r="T11" i="4" s="1"/>
  <c r="U10" i="4"/>
  <c r="T10" i="4"/>
  <c r="S10" i="4"/>
  <c r="R10" i="4"/>
  <c r="Q10" i="4"/>
  <c r="P10" i="4"/>
  <c r="E10" i="4"/>
  <c r="S64" i="3"/>
  <c r="R64" i="3"/>
  <c r="Q64" i="3"/>
  <c r="P64" i="3"/>
  <c r="E64" i="3"/>
  <c r="T63" i="3"/>
  <c r="S63" i="3"/>
  <c r="R63" i="3"/>
  <c r="Q63" i="3"/>
  <c r="P63" i="3"/>
  <c r="E63" i="3"/>
  <c r="S62" i="3"/>
  <c r="R62" i="3"/>
  <c r="S60" i="3"/>
  <c r="R60" i="3"/>
  <c r="Q60" i="3"/>
  <c r="P60" i="3"/>
  <c r="E60" i="3"/>
  <c r="U60" i="3" s="1"/>
  <c r="S59" i="3"/>
  <c r="R59" i="3"/>
  <c r="Q59" i="3"/>
  <c r="P59" i="3"/>
  <c r="E59" i="3"/>
  <c r="U59" i="3" s="1"/>
  <c r="S58" i="3"/>
  <c r="R58" i="3"/>
  <c r="Q58" i="3"/>
  <c r="P58" i="3"/>
  <c r="E58" i="3"/>
  <c r="T58" i="3" s="1"/>
  <c r="S57" i="3"/>
  <c r="R57" i="3"/>
  <c r="Q57" i="3"/>
  <c r="P57" i="3"/>
  <c r="E57" i="3"/>
  <c r="U57" i="3" s="1"/>
  <c r="S56" i="3"/>
  <c r="R56" i="3"/>
  <c r="S55" i="3"/>
  <c r="R55" i="3"/>
  <c r="Q55" i="3"/>
  <c r="P55" i="3"/>
  <c r="E55" i="3"/>
  <c r="U55" i="3" s="1"/>
  <c r="S54" i="3"/>
  <c r="R54" i="3"/>
  <c r="Q54" i="3"/>
  <c r="P54" i="3"/>
  <c r="E54" i="3"/>
  <c r="U54" i="3" s="1"/>
  <c r="S53" i="3"/>
  <c r="R53" i="3"/>
  <c r="Q53" i="3"/>
  <c r="P53" i="3"/>
  <c r="E53" i="3"/>
  <c r="T53" i="3" s="1"/>
  <c r="S52" i="3"/>
  <c r="R52" i="3"/>
  <c r="Q52" i="3"/>
  <c r="P52" i="3"/>
  <c r="E52" i="3"/>
  <c r="T51" i="3"/>
  <c r="S51" i="3"/>
  <c r="R51" i="3"/>
  <c r="Q51" i="3"/>
  <c r="P51" i="3"/>
  <c r="E51" i="3"/>
  <c r="U51" i="3" s="1"/>
  <c r="T50" i="3"/>
  <c r="S50" i="3"/>
  <c r="R50" i="3"/>
  <c r="Q50" i="3"/>
  <c r="P50" i="3"/>
  <c r="E50" i="3"/>
  <c r="U50" i="3" s="1"/>
  <c r="S49" i="3"/>
  <c r="R49" i="3"/>
  <c r="Q49" i="3"/>
  <c r="P49" i="3"/>
  <c r="E49" i="3"/>
  <c r="U49" i="3" s="1"/>
  <c r="S48" i="3"/>
  <c r="R48" i="3"/>
  <c r="Q48" i="3"/>
  <c r="P48" i="3"/>
  <c r="E48" i="3"/>
  <c r="U48" i="3" s="1"/>
  <c r="S47" i="3"/>
  <c r="R47" i="3"/>
  <c r="Q47" i="3"/>
  <c r="P47" i="3"/>
  <c r="E47" i="3"/>
  <c r="S46" i="3"/>
  <c r="R46" i="3"/>
  <c r="Q46" i="3"/>
  <c r="P46" i="3"/>
  <c r="E46" i="3"/>
  <c r="S45" i="3"/>
  <c r="R45" i="3"/>
  <c r="Q45" i="3"/>
  <c r="P45" i="3"/>
  <c r="E45" i="3"/>
  <c r="S42" i="3"/>
  <c r="R42" i="3"/>
  <c r="Q42" i="3"/>
  <c r="P42" i="3"/>
  <c r="E42" i="3"/>
  <c r="U42" i="3" s="1"/>
  <c r="S41" i="3"/>
  <c r="R41" i="3"/>
  <c r="Q41" i="3"/>
  <c r="P41" i="3"/>
  <c r="E41" i="3"/>
  <c r="U41" i="3" s="1"/>
  <c r="S40" i="3"/>
  <c r="R40" i="3"/>
  <c r="Q40" i="3"/>
  <c r="P40" i="3"/>
  <c r="E40" i="3"/>
  <c r="U39" i="3"/>
  <c r="T39" i="3"/>
  <c r="S39" i="3"/>
  <c r="R39" i="3"/>
  <c r="Q39" i="3"/>
  <c r="P39" i="3"/>
  <c r="E39" i="3"/>
  <c r="S38" i="3"/>
  <c r="R38" i="3"/>
  <c r="Q38" i="3"/>
  <c r="P38" i="3"/>
  <c r="E38" i="3"/>
  <c r="U38" i="3" s="1"/>
  <c r="S37" i="3"/>
  <c r="R37" i="3"/>
  <c r="Q37" i="3"/>
  <c r="P37" i="3"/>
  <c r="E37" i="3"/>
  <c r="U37" i="3" s="1"/>
  <c r="S36" i="3"/>
  <c r="R36" i="3"/>
  <c r="Q36" i="3"/>
  <c r="P36" i="3"/>
  <c r="E36" i="3"/>
  <c r="T36" i="3" s="1"/>
  <c r="U35" i="3"/>
  <c r="T35" i="3"/>
  <c r="S35" i="3"/>
  <c r="R35" i="3"/>
  <c r="Q35" i="3"/>
  <c r="P35" i="3"/>
  <c r="E35" i="3"/>
  <c r="S34" i="3"/>
  <c r="R34" i="3"/>
  <c r="Q34" i="3"/>
  <c r="P34" i="3"/>
  <c r="E34" i="3"/>
  <c r="U34" i="3" s="1"/>
  <c r="S33" i="3"/>
  <c r="R33" i="3"/>
  <c r="Q33" i="3"/>
  <c r="P33" i="3"/>
  <c r="E33" i="3"/>
  <c r="U32" i="3"/>
  <c r="T32" i="3"/>
  <c r="S32" i="3"/>
  <c r="R32" i="3"/>
  <c r="Q32" i="3"/>
  <c r="P32" i="3"/>
  <c r="E32" i="3"/>
  <c r="S31" i="3"/>
  <c r="R31" i="3"/>
  <c r="Q31" i="3"/>
  <c r="P31" i="3"/>
  <c r="E31" i="3"/>
  <c r="T31" i="3" s="1"/>
  <c r="S30" i="3"/>
  <c r="R30" i="3"/>
  <c r="Q30" i="3"/>
  <c r="P30" i="3"/>
  <c r="E30" i="3"/>
  <c r="U30" i="3" s="1"/>
  <c r="S29" i="3"/>
  <c r="R29" i="3"/>
  <c r="Q29" i="3"/>
  <c r="P29" i="3"/>
  <c r="E29" i="3"/>
  <c r="U27" i="3"/>
  <c r="T27" i="3"/>
  <c r="S27" i="3"/>
  <c r="R27" i="3"/>
  <c r="Q27" i="3"/>
  <c r="P27" i="3"/>
  <c r="E27" i="3"/>
  <c r="S26" i="3"/>
  <c r="R26" i="3"/>
  <c r="Q26" i="3"/>
  <c r="P26" i="3"/>
  <c r="E26" i="3"/>
  <c r="T26" i="3" s="1"/>
  <c r="S25" i="3"/>
  <c r="R25" i="3"/>
  <c r="Q25" i="3"/>
  <c r="P25" i="3"/>
  <c r="E25" i="3"/>
  <c r="U25" i="3" s="1"/>
  <c r="S24" i="3"/>
  <c r="R24" i="3"/>
  <c r="Q24" i="3"/>
  <c r="P24" i="3"/>
  <c r="E24" i="3"/>
  <c r="U24" i="3" s="1"/>
  <c r="S23" i="3"/>
  <c r="R23" i="3"/>
  <c r="Q23" i="3"/>
  <c r="P23" i="3"/>
  <c r="E23" i="3"/>
  <c r="T23" i="3" s="1"/>
  <c r="S22" i="3"/>
  <c r="R22" i="3"/>
  <c r="Q22" i="3"/>
  <c r="P22" i="3"/>
  <c r="E22" i="3"/>
  <c r="T22" i="3" s="1"/>
  <c r="S21" i="3"/>
  <c r="R21" i="3"/>
  <c r="Q21" i="3"/>
  <c r="P21" i="3"/>
  <c r="E21" i="3"/>
  <c r="T21" i="3" s="1"/>
  <c r="S20" i="3"/>
  <c r="R20" i="3"/>
  <c r="Q20" i="3"/>
  <c r="P20" i="3"/>
  <c r="E20" i="3"/>
  <c r="T19" i="3"/>
  <c r="S19" i="3"/>
  <c r="R19" i="3"/>
  <c r="Q19" i="3"/>
  <c r="P19" i="3"/>
  <c r="E19" i="3"/>
  <c r="U19" i="3" s="1"/>
  <c r="S18" i="3"/>
  <c r="R18" i="3"/>
  <c r="Q18" i="3"/>
  <c r="P18" i="3"/>
  <c r="E18" i="3"/>
  <c r="T18" i="3" s="1"/>
  <c r="S17" i="3"/>
  <c r="R17" i="3"/>
  <c r="Q17" i="3"/>
  <c r="P17" i="3"/>
  <c r="E17" i="3"/>
  <c r="U17" i="3" s="1"/>
  <c r="S16" i="3"/>
  <c r="R16" i="3"/>
  <c r="Q16" i="3"/>
  <c r="P16" i="3"/>
  <c r="E16" i="3"/>
  <c r="U16" i="3" s="1"/>
  <c r="S15" i="3"/>
  <c r="R15" i="3"/>
  <c r="Q15" i="3"/>
  <c r="P15" i="3"/>
  <c r="E15" i="3"/>
  <c r="T15" i="3" s="1"/>
  <c r="U14" i="3"/>
  <c r="S14" i="3"/>
  <c r="R14" i="3"/>
  <c r="Q14" i="3"/>
  <c r="P14" i="3"/>
  <c r="E14" i="3"/>
  <c r="S13" i="3"/>
  <c r="R13" i="3"/>
  <c r="Q13" i="3"/>
  <c r="P13" i="3"/>
  <c r="E13" i="3"/>
  <c r="U12" i="3"/>
  <c r="T12" i="3"/>
  <c r="S12" i="3"/>
  <c r="R12" i="3"/>
  <c r="Q12" i="3"/>
  <c r="P12" i="3"/>
  <c r="E12" i="3"/>
  <c r="S11" i="3"/>
  <c r="R11" i="3"/>
  <c r="Q11" i="3"/>
  <c r="P11" i="3"/>
  <c r="E11" i="3"/>
  <c r="U11" i="3" s="1"/>
  <c r="S10" i="3"/>
  <c r="R10" i="3"/>
  <c r="Q10" i="3"/>
  <c r="P10" i="3"/>
  <c r="E10" i="3"/>
  <c r="S64" i="2"/>
  <c r="R64" i="2"/>
  <c r="Q64" i="2"/>
  <c r="P64" i="2"/>
  <c r="E64" i="2"/>
  <c r="U64" i="2" s="1"/>
  <c r="S63" i="2"/>
  <c r="R63" i="2"/>
  <c r="Q63" i="2"/>
  <c r="P63" i="2"/>
  <c r="E63" i="2"/>
  <c r="S60" i="2"/>
  <c r="R60" i="2"/>
  <c r="Q60" i="2"/>
  <c r="P60" i="2"/>
  <c r="E60" i="2"/>
  <c r="S59" i="2"/>
  <c r="R59" i="2"/>
  <c r="Q59" i="2"/>
  <c r="P59" i="2"/>
  <c r="E59" i="2"/>
  <c r="U59" i="2" s="1"/>
  <c r="S58" i="2"/>
  <c r="R58" i="2"/>
  <c r="Q58" i="2"/>
  <c r="P58" i="2"/>
  <c r="E58" i="2"/>
  <c r="U57" i="2"/>
  <c r="T57" i="2"/>
  <c r="S57" i="2"/>
  <c r="R57" i="2"/>
  <c r="Q57" i="2"/>
  <c r="P57" i="2"/>
  <c r="E57" i="2"/>
  <c r="S56" i="2"/>
  <c r="R56" i="2"/>
  <c r="S55" i="2"/>
  <c r="R55" i="2"/>
  <c r="Q55" i="2"/>
  <c r="P55" i="2"/>
  <c r="E55" i="2"/>
  <c r="T55" i="2" s="1"/>
  <c r="U54" i="2"/>
  <c r="T54" i="2"/>
  <c r="S54" i="2"/>
  <c r="R54" i="2"/>
  <c r="Q54" i="2"/>
  <c r="P54" i="2"/>
  <c r="E54" i="2"/>
  <c r="S53" i="2"/>
  <c r="R53" i="2"/>
  <c r="Q53" i="2"/>
  <c r="P53" i="2"/>
  <c r="E53" i="2"/>
  <c r="S52" i="2"/>
  <c r="R52" i="2"/>
  <c r="Q52" i="2"/>
  <c r="P52" i="2"/>
  <c r="E52" i="2"/>
  <c r="T52" i="2" s="1"/>
  <c r="S51" i="2"/>
  <c r="R51" i="2"/>
  <c r="Q51" i="2"/>
  <c r="P51" i="2"/>
  <c r="E51" i="2"/>
  <c r="U51" i="2" s="1"/>
  <c r="S50" i="2"/>
  <c r="R50" i="2"/>
  <c r="Q50" i="2"/>
  <c r="P50" i="2"/>
  <c r="E50" i="2"/>
  <c r="U50" i="2" s="1"/>
  <c r="S49" i="2"/>
  <c r="R49" i="2"/>
  <c r="Q49" i="2"/>
  <c r="P49" i="2"/>
  <c r="E49" i="2"/>
  <c r="U49" i="2" s="1"/>
  <c r="S48" i="2"/>
  <c r="R48" i="2"/>
  <c r="Q48" i="2"/>
  <c r="P48" i="2"/>
  <c r="E48" i="2"/>
  <c r="T48" i="2" s="1"/>
  <c r="S47" i="2"/>
  <c r="R47" i="2"/>
  <c r="Q47" i="2"/>
  <c r="P47" i="2"/>
  <c r="E47" i="2"/>
  <c r="U46" i="2"/>
  <c r="T46" i="2"/>
  <c r="S46" i="2"/>
  <c r="R46" i="2"/>
  <c r="Q46" i="2"/>
  <c r="P46" i="2"/>
  <c r="E46" i="2"/>
  <c r="S45" i="2"/>
  <c r="R45" i="2"/>
  <c r="Q45" i="2"/>
  <c r="P45" i="2"/>
  <c r="E45" i="2"/>
  <c r="S42" i="2"/>
  <c r="R42" i="2"/>
  <c r="Q42" i="2"/>
  <c r="P42" i="2"/>
  <c r="E42" i="2"/>
  <c r="T42" i="2" s="1"/>
  <c r="S41" i="2"/>
  <c r="R41" i="2"/>
  <c r="Q41" i="2"/>
  <c r="P41" i="2"/>
  <c r="E41" i="2"/>
  <c r="U41" i="2" s="1"/>
  <c r="S40" i="2"/>
  <c r="R40" i="2"/>
  <c r="Q40" i="2"/>
  <c r="P40" i="2"/>
  <c r="E40" i="2"/>
  <c r="U40" i="2" s="1"/>
  <c r="S39" i="2"/>
  <c r="R39" i="2"/>
  <c r="Q39" i="2"/>
  <c r="P39" i="2"/>
  <c r="E39" i="2"/>
  <c r="T39" i="2" s="1"/>
  <c r="S38" i="2"/>
  <c r="R38" i="2"/>
  <c r="Q38" i="2"/>
  <c r="P38" i="2"/>
  <c r="E38" i="2"/>
  <c r="U38" i="2" s="1"/>
  <c r="S37" i="2"/>
  <c r="R37" i="2"/>
  <c r="Q37" i="2"/>
  <c r="U37" i="2" s="1"/>
  <c r="P37" i="2"/>
  <c r="T37" i="2" s="1"/>
  <c r="E37" i="2"/>
  <c r="S36" i="2"/>
  <c r="R36" i="2"/>
  <c r="Q36" i="2"/>
  <c r="P36" i="2"/>
  <c r="E36" i="2"/>
  <c r="S35" i="2"/>
  <c r="R35" i="2"/>
  <c r="Q35" i="2"/>
  <c r="P35" i="2"/>
  <c r="E35" i="2"/>
  <c r="U35" i="2" s="1"/>
  <c r="S34" i="2"/>
  <c r="R34" i="2"/>
  <c r="Q34" i="2"/>
  <c r="P34" i="2"/>
  <c r="E34" i="2"/>
  <c r="T34" i="2" s="1"/>
  <c r="S33" i="2"/>
  <c r="R33" i="2"/>
  <c r="Q33" i="2"/>
  <c r="P33" i="2"/>
  <c r="E33" i="2"/>
  <c r="S32" i="2"/>
  <c r="R32" i="2"/>
  <c r="Q32" i="2"/>
  <c r="P32" i="2"/>
  <c r="E32" i="2"/>
  <c r="U32" i="2" s="1"/>
  <c r="S31" i="2"/>
  <c r="R31" i="2"/>
  <c r="Q31" i="2"/>
  <c r="P31" i="2"/>
  <c r="E31" i="2"/>
  <c r="T31" i="2" s="1"/>
  <c r="S30" i="2"/>
  <c r="R30" i="2"/>
  <c r="Q30" i="2"/>
  <c r="P30" i="2"/>
  <c r="E30" i="2"/>
  <c r="U30" i="2" s="1"/>
  <c r="U29" i="2"/>
  <c r="T29" i="2"/>
  <c r="S29" i="2"/>
  <c r="R29" i="2"/>
  <c r="Q29" i="2"/>
  <c r="P29" i="2"/>
  <c r="E29" i="2"/>
  <c r="S27" i="2"/>
  <c r="R27" i="2"/>
  <c r="Q27" i="2"/>
  <c r="P27" i="2"/>
  <c r="E27" i="2"/>
  <c r="U27" i="2" s="1"/>
  <c r="S26" i="2"/>
  <c r="R26" i="2"/>
  <c r="Q26" i="2"/>
  <c r="P26" i="2"/>
  <c r="E26" i="2"/>
  <c r="T26" i="2" s="1"/>
  <c r="S25" i="2"/>
  <c r="R25" i="2"/>
  <c r="Q25" i="2"/>
  <c r="P25" i="2"/>
  <c r="E25" i="2"/>
  <c r="U24" i="2"/>
  <c r="S24" i="2"/>
  <c r="R24" i="2"/>
  <c r="Q24" i="2"/>
  <c r="P24" i="2"/>
  <c r="E24" i="2"/>
  <c r="T24" i="2" s="1"/>
  <c r="S23" i="2"/>
  <c r="R23" i="2"/>
  <c r="Q23" i="2"/>
  <c r="P23" i="2"/>
  <c r="E23" i="2"/>
  <c r="U23" i="2" s="1"/>
  <c r="S22" i="2"/>
  <c r="R22" i="2"/>
  <c r="Q22" i="2"/>
  <c r="P22" i="2"/>
  <c r="E22" i="2"/>
  <c r="U22" i="2" s="1"/>
  <c r="S21" i="2"/>
  <c r="R21" i="2"/>
  <c r="Q21" i="2"/>
  <c r="P21" i="2"/>
  <c r="E21" i="2"/>
  <c r="U21" i="2" s="1"/>
  <c r="S20" i="2"/>
  <c r="R20" i="2"/>
  <c r="Q20" i="2"/>
  <c r="P20" i="2"/>
  <c r="E20" i="2"/>
  <c r="U20" i="2" s="1"/>
  <c r="S19" i="2"/>
  <c r="R19" i="2"/>
  <c r="Q19" i="2"/>
  <c r="P19" i="2"/>
  <c r="E19" i="2"/>
  <c r="U19" i="2" s="1"/>
  <c r="S18" i="2"/>
  <c r="R18" i="2"/>
  <c r="Q18" i="2"/>
  <c r="P18" i="2"/>
  <c r="E18" i="2"/>
  <c r="T18" i="2" s="1"/>
  <c r="S17" i="2"/>
  <c r="R17" i="2"/>
  <c r="Q17" i="2"/>
  <c r="P17" i="2"/>
  <c r="E17" i="2"/>
  <c r="U17" i="2" s="1"/>
  <c r="S16" i="2"/>
  <c r="R16" i="2"/>
  <c r="Q16" i="2"/>
  <c r="P16" i="2"/>
  <c r="E16" i="2"/>
  <c r="U16" i="2" s="1"/>
  <c r="S15" i="2"/>
  <c r="R15" i="2"/>
  <c r="Q15" i="2"/>
  <c r="P15" i="2"/>
  <c r="E15" i="2"/>
  <c r="U15" i="2" s="1"/>
  <c r="U14" i="2"/>
  <c r="T14" i="2"/>
  <c r="S14" i="2"/>
  <c r="R14" i="2"/>
  <c r="Q14" i="2"/>
  <c r="P14" i="2"/>
  <c r="E14" i="2"/>
  <c r="U13" i="2"/>
  <c r="S13" i="2"/>
  <c r="R13" i="2"/>
  <c r="Q13" i="2"/>
  <c r="P13" i="2"/>
  <c r="E13" i="2"/>
  <c r="T13" i="2" s="1"/>
  <c r="S12" i="2"/>
  <c r="R12" i="2"/>
  <c r="Q12" i="2"/>
  <c r="P12" i="2"/>
  <c r="E12" i="2"/>
  <c r="U12" i="2" s="1"/>
  <c r="S11" i="2"/>
  <c r="R11" i="2"/>
  <c r="Q11" i="2"/>
  <c r="P11" i="2"/>
  <c r="E11" i="2"/>
  <c r="U11" i="2" s="1"/>
  <c r="S10" i="2"/>
  <c r="R10" i="2"/>
  <c r="Q10" i="2"/>
  <c r="P10" i="2"/>
  <c r="E10" i="2"/>
  <c r="S64" i="1"/>
  <c r="R64" i="1"/>
  <c r="Q64" i="1"/>
  <c r="P64" i="1"/>
  <c r="E64" i="1"/>
  <c r="U64" i="1" s="1"/>
  <c r="S63" i="1"/>
  <c r="R63" i="1"/>
  <c r="Q63" i="1"/>
  <c r="P63" i="1"/>
  <c r="E63" i="1"/>
  <c r="U63" i="1" s="1"/>
  <c r="S60" i="1"/>
  <c r="R60" i="1"/>
  <c r="Q60" i="1"/>
  <c r="P60" i="1"/>
  <c r="E60" i="1"/>
  <c r="U60" i="1" s="1"/>
  <c r="S59" i="1"/>
  <c r="R59" i="1"/>
  <c r="Q59" i="1"/>
  <c r="P59" i="1"/>
  <c r="E59" i="1"/>
  <c r="U59" i="1" s="1"/>
  <c r="S58" i="1"/>
  <c r="R58" i="1"/>
  <c r="Q58" i="1"/>
  <c r="P58" i="1"/>
  <c r="E58" i="1"/>
  <c r="U58" i="1" s="1"/>
  <c r="S57" i="1"/>
  <c r="R57" i="1"/>
  <c r="Q57" i="1"/>
  <c r="P57" i="1"/>
  <c r="P56" i="1" s="1"/>
  <c r="E57" i="1"/>
  <c r="S55" i="1"/>
  <c r="R55" i="1"/>
  <c r="Q55" i="1"/>
  <c r="P55" i="1"/>
  <c r="E55" i="1"/>
  <c r="S54" i="1"/>
  <c r="R54" i="1"/>
  <c r="Q54" i="1"/>
  <c r="P54" i="1"/>
  <c r="E54" i="1"/>
  <c r="U54" i="1" s="1"/>
  <c r="S53" i="1"/>
  <c r="R53" i="1"/>
  <c r="Q53" i="1"/>
  <c r="P53" i="1"/>
  <c r="E53" i="1"/>
  <c r="U53" i="1" s="1"/>
  <c r="S52" i="1"/>
  <c r="R52" i="1"/>
  <c r="Q52" i="1"/>
  <c r="P52" i="1"/>
  <c r="E52" i="1"/>
  <c r="U52" i="1" s="1"/>
  <c r="S51" i="1"/>
  <c r="R51" i="1"/>
  <c r="Q51" i="1"/>
  <c r="P51" i="1"/>
  <c r="E51" i="1"/>
  <c r="U51" i="1" s="1"/>
  <c r="S50" i="1"/>
  <c r="R50" i="1"/>
  <c r="Q50" i="1"/>
  <c r="P50" i="1"/>
  <c r="E50" i="1"/>
  <c r="T50" i="1" s="1"/>
  <c r="S49" i="1"/>
  <c r="R49" i="1"/>
  <c r="Q49" i="1"/>
  <c r="P49" i="1"/>
  <c r="E49" i="1"/>
  <c r="U49" i="1" s="1"/>
  <c r="S48" i="1"/>
  <c r="R48" i="1"/>
  <c r="Q48" i="1"/>
  <c r="P48" i="1"/>
  <c r="E48" i="1"/>
  <c r="U47" i="1"/>
  <c r="T47" i="1"/>
  <c r="S47" i="1"/>
  <c r="R47" i="1"/>
  <c r="Q47" i="1"/>
  <c r="P47" i="1"/>
  <c r="E47" i="1"/>
  <c r="S46" i="1"/>
  <c r="R46" i="1"/>
  <c r="Q46" i="1"/>
  <c r="P46" i="1"/>
  <c r="E46" i="1"/>
  <c r="U46" i="1" s="1"/>
  <c r="U45" i="1"/>
  <c r="S45" i="1"/>
  <c r="R45" i="1"/>
  <c r="Q45" i="1"/>
  <c r="P45" i="1"/>
  <c r="E45" i="1"/>
  <c r="T45" i="1" s="1"/>
  <c r="S42" i="1"/>
  <c r="R42" i="1"/>
  <c r="Q42" i="1"/>
  <c r="P42" i="1"/>
  <c r="E42" i="1"/>
  <c r="U42" i="1" s="1"/>
  <c r="S41" i="1"/>
  <c r="R41" i="1"/>
  <c r="Q41" i="1"/>
  <c r="P41" i="1"/>
  <c r="E41" i="1"/>
  <c r="T41" i="1" s="1"/>
  <c r="U40" i="1"/>
  <c r="T40" i="1"/>
  <c r="S40" i="1"/>
  <c r="R40" i="1"/>
  <c r="Q40" i="1"/>
  <c r="P40" i="1"/>
  <c r="E40" i="1"/>
  <c r="S39" i="1"/>
  <c r="R39" i="1"/>
  <c r="Q39" i="1"/>
  <c r="P39" i="1"/>
  <c r="E39" i="1"/>
  <c r="U38" i="1"/>
  <c r="T38" i="1"/>
  <c r="S38" i="1"/>
  <c r="R38" i="1"/>
  <c r="Q38" i="1"/>
  <c r="P38" i="1"/>
  <c r="E38" i="1"/>
  <c r="T37" i="1"/>
  <c r="S37" i="1"/>
  <c r="R37" i="1"/>
  <c r="Q37" i="1"/>
  <c r="U37" i="1" s="1"/>
  <c r="P37" i="1"/>
  <c r="E37" i="1"/>
  <c r="S36" i="1"/>
  <c r="R36" i="1"/>
  <c r="Q36" i="1"/>
  <c r="U36" i="1" s="1"/>
  <c r="P36" i="1"/>
  <c r="E36" i="1"/>
  <c r="T36" i="1" s="1"/>
  <c r="S35" i="1"/>
  <c r="R35" i="1"/>
  <c r="Q35" i="1"/>
  <c r="P35" i="1"/>
  <c r="E35" i="1"/>
  <c r="U35" i="1" s="1"/>
  <c r="S34" i="1"/>
  <c r="R34" i="1"/>
  <c r="Q34" i="1"/>
  <c r="P34" i="1"/>
  <c r="E34" i="1"/>
  <c r="U34" i="1" s="1"/>
  <c r="S33" i="1"/>
  <c r="R33" i="1"/>
  <c r="Q33" i="1"/>
  <c r="P33" i="1"/>
  <c r="E33" i="1"/>
  <c r="S32" i="1"/>
  <c r="R32" i="1"/>
  <c r="Q32" i="1"/>
  <c r="P32" i="1"/>
  <c r="E32" i="1"/>
  <c r="S31" i="1"/>
  <c r="R31" i="1"/>
  <c r="Q31" i="1"/>
  <c r="P31" i="1"/>
  <c r="E31" i="1"/>
  <c r="U30" i="1"/>
  <c r="T30" i="1"/>
  <c r="S30" i="1"/>
  <c r="R30" i="1"/>
  <c r="Q30" i="1"/>
  <c r="P30" i="1"/>
  <c r="E30" i="1"/>
  <c r="S29" i="1"/>
  <c r="R29" i="1"/>
  <c r="Q29" i="1"/>
  <c r="P29" i="1"/>
  <c r="E29" i="1"/>
  <c r="S27" i="1"/>
  <c r="R27" i="1"/>
  <c r="Q27" i="1"/>
  <c r="P27" i="1"/>
  <c r="E27" i="1"/>
  <c r="T26" i="1"/>
  <c r="S26" i="1"/>
  <c r="R26" i="1"/>
  <c r="Q26" i="1"/>
  <c r="U26" i="1" s="1"/>
  <c r="P26" i="1"/>
  <c r="E26" i="1"/>
  <c r="S25" i="1"/>
  <c r="R25" i="1"/>
  <c r="Q25" i="1"/>
  <c r="P25" i="1"/>
  <c r="E25" i="1"/>
  <c r="T25" i="1" s="1"/>
  <c r="U24" i="1"/>
  <c r="T24" i="1"/>
  <c r="S24" i="1"/>
  <c r="R24" i="1"/>
  <c r="Q24" i="1"/>
  <c r="P24" i="1"/>
  <c r="E24" i="1"/>
  <c r="S23" i="1"/>
  <c r="R23" i="1"/>
  <c r="Q23" i="1"/>
  <c r="P23" i="1"/>
  <c r="E23" i="1"/>
  <c r="U23" i="1" s="1"/>
  <c r="S22" i="1"/>
  <c r="R22" i="1"/>
  <c r="Q22" i="1"/>
  <c r="P22" i="1"/>
  <c r="E22" i="1"/>
  <c r="T22" i="1" s="1"/>
  <c r="S21" i="1"/>
  <c r="R21" i="1"/>
  <c r="Q21" i="1"/>
  <c r="P21" i="1"/>
  <c r="E21" i="1"/>
  <c r="U21" i="1" s="1"/>
  <c r="S20" i="1"/>
  <c r="R20" i="1"/>
  <c r="Q20" i="1"/>
  <c r="P20" i="1"/>
  <c r="E20" i="1"/>
  <c r="T20" i="1" s="1"/>
  <c r="S19" i="1"/>
  <c r="R19" i="1"/>
  <c r="Q19" i="1"/>
  <c r="P19" i="1"/>
  <c r="E19" i="1"/>
  <c r="U19" i="1" s="1"/>
  <c r="S18" i="1"/>
  <c r="R18" i="1"/>
  <c r="Q18" i="1"/>
  <c r="P18" i="1"/>
  <c r="E18" i="1"/>
  <c r="U18" i="1" s="1"/>
  <c r="S17" i="1"/>
  <c r="R17" i="1"/>
  <c r="Q17" i="1"/>
  <c r="P17" i="1"/>
  <c r="E17" i="1"/>
  <c r="U17" i="1" s="1"/>
  <c r="S16" i="1"/>
  <c r="R16" i="1"/>
  <c r="Q16" i="1"/>
  <c r="P16" i="1"/>
  <c r="E16" i="1"/>
  <c r="U15" i="1"/>
  <c r="T15" i="1"/>
  <c r="S15" i="1"/>
  <c r="R15" i="1"/>
  <c r="Q15" i="1"/>
  <c r="P15" i="1"/>
  <c r="E15" i="1"/>
  <c r="S14" i="1"/>
  <c r="R14" i="1"/>
  <c r="Q14" i="1"/>
  <c r="P14" i="1"/>
  <c r="E14" i="1"/>
  <c r="U14" i="1" s="1"/>
  <c r="S13" i="1"/>
  <c r="R13" i="1"/>
  <c r="Q13" i="1"/>
  <c r="P13" i="1"/>
  <c r="E13" i="1"/>
  <c r="U13" i="1" s="1"/>
  <c r="S12" i="1"/>
  <c r="R12" i="1"/>
  <c r="Q12" i="1"/>
  <c r="P12" i="1"/>
  <c r="E12" i="1"/>
  <c r="T12" i="1" s="1"/>
  <c r="S11" i="1"/>
  <c r="R11" i="1"/>
  <c r="Q11" i="1"/>
  <c r="P11" i="1"/>
  <c r="E11" i="1"/>
  <c r="U11" i="1" s="1"/>
  <c r="S10" i="1"/>
  <c r="R10" i="1"/>
  <c r="Q10" i="1"/>
  <c r="P10" i="1"/>
  <c r="E10" i="1"/>
  <c r="U39" i="6" l="1"/>
  <c r="T39" i="6"/>
  <c r="T58" i="6"/>
  <c r="U58" i="6"/>
  <c r="U13" i="7"/>
  <c r="T13" i="7"/>
  <c r="U13" i="3"/>
  <c r="T13" i="3"/>
  <c r="T38" i="4"/>
  <c r="U38" i="4"/>
  <c r="U25" i="2"/>
  <c r="T25" i="2"/>
  <c r="U35" i="6"/>
  <c r="T35" i="6"/>
  <c r="L43" i="1"/>
  <c r="R43" i="1" s="1"/>
  <c r="R56" i="1"/>
  <c r="U58" i="2"/>
  <c r="T58" i="2"/>
  <c r="U30" i="4"/>
  <c r="T30" i="4"/>
  <c r="T31" i="6"/>
  <c r="M43" i="1"/>
  <c r="S43" i="1" s="1"/>
  <c r="S56" i="1"/>
  <c r="G65" i="5"/>
  <c r="U39" i="1"/>
  <c r="T39" i="1"/>
  <c r="T21" i="2"/>
  <c r="U22" i="4"/>
  <c r="T22" i="4"/>
  <c r="T25" i="4"/>
  <c r="U31" i="1"/>
  <c r="T31" i="1"/>
  <c r="T17" i="2"/>
  <c r="T40" i="3"/>
  <c r="U40" i="3"/>
  <c r="T18" i="4"/>
  <c r="U18" i="4"/>
  <c r="N61" i="7"/>
  <c r="N65" i="7" s="1"/>
  <c r="T11" i="6"/>
  <c r="U11" i="6"/>
  <c r="T47" i="2"/>
  <c r="U47" i="2"/>
  <c r="U33" i="3"/>
  <c r="T33" i="3"/>
  <c r="U38" i="9"/>
  <c r="T38" i="9"/>
  <c r="T23" i="1"/>
  <c r="U34" i="9"/>
  <c r="T34" i="9"/>
  <c r="T19" i="1"/>
  <c r="U55" i="1"/>
  <c r="T55" i="1"/>
  <c r="U20" i="3"/>
  <c r="T20" i="3"/>
  <c r="T57" i="4"/>
  <c r="U57" i="4"/>
  <c r="T24" i="7"/>
  <c r="U24" i="7"/>
  <c r="T64" i="8"/>
  <c r="U64" i="8"/>
  <c r="T17" i="9"/>
  <c r="U17" i="9"/>
  <c r="U39" i="5"/>
  <c r="T39" i="5"/>
  <c r="U21" i="7"/>
  <c r="T21" i="7"/>
  <c r="T18" i="8"/>
  <c r="U18" i="8"/>
  <c r="U31" i="6"/>
  <c r="T26" i="6"/>
  <c r="T18" i="6"/>
  <c r="U18" i="6"/>
  <c r="U52" i="9"/>
  <c r="T52" i="9"/>
  <c r="T48" i="9"/>
  <c r="U48" i="9"/>
  <c r="U15" i="4"/>
  <c r="T15" i="4"/>
  <c r="T55" i="7"/>
  <c r="U55" i="7"/>
  <c r="T27" i="1"/>
  <c r="U27" i="1"/>
  <c r="T25" i="9"/>
  <c r="U25" i="9"/>
  <c r="U16" i="1"/>
  <c r="T16" i="1"/>
  <c r="T53" i="8"/>
  <c r="U53" i="8"/>
  <c r="T60" i="1"/>
  <c r="U31" i="5"/>
  <c r="T31" i="5"/>
  <c r="U32" i="1"/>
  <c r="T32" i="1"/>
  <c r="U34" i="2"/>
  <c r="U52" i="3"/>
  <c r="T52" i="3"/>
  <c r="U54" i="8"/>
  <c r="T54" i="8"/>
  <c r="M8" i="7"/>
  <c r="S8" i="7" s="1"/>
  <c r="U12" i="6"/>
  <c r="T12" i="6"/>
  <c r="O43" i="3"/>
  <c r="O61" i="3" s="1"/>
  <c r="O65" i="3" s="1"/>
  <c r="T27" i="5"/>
  <c r="T49" i="5"/>
  <c r="T54" i="5"/>
  <c r="U54" i="5"/>
  <c r="T48" i="7"/>
  <c r="T36" i="8"/>
  <c r="T22" i="2"/>
  <c r="T32" i="5"/>
  <c r="T29" i="1"/>
  <c r="U29" i="1"/>
  <c r="T49" i="1"/>
  <c r="T53" i="1"/>
  <c r="T63" i="1"/>
  <c r="T15" i="2"/>
  <c r="U55" i="2"/>
  <c r="U53" i="4"/>
  <c r="U53" i="7"/>
  <c r="T53" i="7"/>
  <c r="G61" i="2"/>
  <c r="G65" i="2" s="1"/>
  <c r="U42" i="2"/>
  <c r="U16" i="8"/>
  <c r="U24" i="8"/>
  <c r="O8" i="9"/>
  <c r="O61" i="9" s="1"/>
  <c r="O65" i="9" s="1"/>
  <c r="N43" i="1"/>
  <c r="N61" i="1" s="1"/>
  <c r="N65" i="1" s="1"/>
  <c r="G43" i="8"/>
  <c r="T46" i="1"/>
  <c r="U52" i="2"/>
  <c r="U18" i="3"/>
  <c r="U20" i="5"/>
  <c r="O43" i="1"/>
  <c r="O61" i="1" s="1"/>
  <c r="O65" i="1" s="1"/>
  <c r="U10" i="1"/>
  <c r="T10" i="1"/>
  <c r="T35" i="2"/>
  <c r="U53" i="2"/>
  <c r="T53" i="2"/>
  <c r="U36" i="4"/>
  <c r="U33" i="6"/>
  <c r="T37" i="8"/>
  <c r="O43" i="2"/>
  <c r="J43" i="2"/>
  <c r="T17" i="5"/>
  <c r="U46" i="7"/>
  <c r="T23" i="2"/>
  <c r="U46" i="4"/>
  <c r="T54" i="4"/>
  <c r="T54" i="1"/>
  <c r="T64" i="1"/>
  <c r="U46" i="3"/>
  <c r="T24" i="4"/>
  <c r="U41" i="5"/>
  <c r="T17" i="6"/>
  <c r="T27" i="7"/>
  <c r="U32" i="7"/>
  <c r="U27" i="9"/>
  <c r="U33" i="9"/>
  <c r="E62" i="5"/>
  <c r="U63" i="5"/>
  <c r="G65" i="1"/>
  <c r="T40" i="6"/>
  <c r="U40" i="6"/>
  <c r="U54" i="6"/>
  <c r="T54" i="6"/>
  <c r="N61" i="8"/>
  <c r="N65" i="8" s="1"/>
  <c r="R28" i="2"/>
  <c r="Q44" i="1"/>
  <c r="U22" i="9"/>
  <c r="T22" i="9"/>
  <c r="T30" i="2"/>
  <c r="U59" i="8"/>
  <c r="T59" i="8"/>
  <c r="N43" i="3"/>
  <c r="N61" i="3" s="1"/>
  <c r="N65" i="3" s="1"/>
  <c r="U10" i="3"/>
  <c r="T10" i="3"/>
  <c r="U39" i="4"/>
  <c r="T39" i="4"/>
  <c r="W8" i="1"/>
  <c r="U22" i="7"/>
  <c r="T22" i="7"/>
  <c r="B43" i="7"/>
  <c r="U45" i="4"/>
  <c r="T50" i="5"/>
  <c r="U50" i="5"/>
  <c r="T12" i="8"/>
  <c r="W61" i="7"/>
  <c r="W65" i="7" s="1"/>
  <c r="K8" i="3"/>
  <c r="M43" i="6"/>
  <c r="S43" i="6" s="1"/>
  <c r="T59" i="2"/>
  <c r="U21" i="3"/>
  <c r="T57" i="3"/>
  <c r="U27" i="8"/>
  <c r="V61" i="6"/>
  <c r="V65" i="6" s="1"/>
  <c r="T38" i="2"/>
  <c r="T34" i="3"/>
  <c r="U33" i="5"/>
  <c r="T33" i="5"/>
  <c r="T40" i="5"/>
  <c r="U46" i="5"/>
  <c r="N8" i="9"/>
  <c r="C8" i="4"/>
  <c r="F43" i="8"/>
  <c r="T17" i="1"/>
  <c r="U45" i="2"/>
  <c r="T45" i="2"/>
  <c r="U60" i="2"/>
  <c r="T60" i="2"/>
  <c r="U26" i="3"/>
  <c r="U25" i="5"/>
  <c r="T25" i="5"/>
  <c r="U11" i="7"/>
  <c r="T11" i="7"/>
  <c r="F8" i="1"/>
  <c r="F61" i="1" s="1"/>
  <c r="F65" i="1" s="1"/>
  <c r="U64" i="3"/>
  <c r="T64" i="3"/>
  <c r="T20" i="6"/>
  <c r="T24" i="6"/>
  <c r="T36" i="7"/>
  <c r="U36" i="7"/>
  <c r="T13" i="8"/>
  <c r="U13" i="8"/>
  <c r="M8" i="5"/>
  <c r="U21" i="5"/>
  <c r="T21" i="5"/>
  <c r="T46" i="7"/>
  <c r="I8" i="7"/>
  <c r="C43" i="1"/>
  <c r="T13" i="5"/>
  <c r="T49" i="7"/>
  <c r="T36" i="9"/>
  <c r="U25" i="1"/>
  <c r="T36" i="2"/>
  <c r="U36" i="2"/>
  <c r="U22" i="3"/>
  <c r="T40" i="7"/>
  <c r="T59" i="1"/>
  <c r="T16" i="2"/>
  <c r="U55" i="4"/>
  <c r="T55" i="4"/>
  <c r="U21" i="8"/>
  <c r="U51" i="9"/>
  <c r="U57" i="9"/>
  <c r="T57" i="9"/>
  <c r="T33" i="8"/>
  <c r="T14" i="9"/>
  <c r="U30" i="9"/>
  <c r="T30" i="9"/>
  <c r="B43" i="1"/>
  <c r="L43" i="9"/>
  <c r="R43" i="9" s="1"/>
  <c r="M43" i="5"/>
  <c r="S43" i="5" s="1"/>
  <c r="J43" i="7"/>
  <c r="U60" i="4"/>
  <c r="T60" i="4"/>
  <c r="D43" i="1"/>
  <c r="U48" i="1"/>
  <c r="T48" i="1"/>
  <c r="U31" i="3"/>
  <c r="T26" i="4"/>
  <c r="H8" i="8"/>
  <c r="H61" i="8" s="1"/>
  <c r="H65" i="8" s="1"/>
  <c r="G43" i="9"/>
  <c r="G61" i="9" s="1"/>
  <c r="G65" i="9" s="1"/>
  <c r="M43" i="8"/>
  <c r="S43" i="8" s="1"/>
  <c r="N43" i="5"/>
  <c r="N61" i="5" s="1"/>
  <c r="N65" i="5" s="1"/>
  <c r="H43" i="3"/>
  <c r="H61" i="3" s="1"/>
  <c r="H65" i="3" s="1"/>
  <c r="U12" i="4"/>
  <c r="U30" i="5"/>
  <c r="I8" i="8"/>
  <c r="H8" i="5"/>
  <c r="K8" i="2"/>
  <c r="L8" i="4"/>
  <c r="H43" i="9"/>
  <c r="O43" i="5"/>
  <c r="I43" i="3"/>
  <c r="L43" i="7"/>
  <c r="R43" i="7" s="1"/>
  <c r="S62" i="9"/>
  <c r="T18" i="5"/>
  <c r="U14" i="7"/>
  <c r="U17" i="7"/>
  <c r="U14" i="8"/>
  <c r="U29" i="8"/>
  <c r="U33" i="8"/>
  <c r="J8" i="8"/>
  <c r="I8" i="5"/>
  <c r="I61" i="5" s="1"/>
  <c r="I65" i="5" s="1"/>
  <c r="R28" i="9"/>
  <c r="O43" i="8"/>
  <c r="O61" i="8" s="1"/>
  <c r="O65" i="8" s="1"/>
  <c r="W43" i="9"/>
  <c r="M43" i="7"/>
  <c r="S43" i="7" s="1"/>
  <c r="I43" i="4"/>
  <c r="W8" i="4"/>
  <c r="O43" i="4"/>
  <c r="D43" i="7"/>
  <c r="U33" i="2"/>
  <c r="T14" i="3"/>
  <c r="U47" i="3"/>
  <c r="Q62" i="9"/>
  <c r="S9" i="1"/>
  <c r="F8" i="8"/>
  <c r="F61" i="8" s="1"/>
  <c r="F65" i="8" s="1"/>
  <c r="N8" i="4"/>
  <c r="N61" i="4" s="1"/>
  <c r="N65" i="4" s="1"/>
  <c r="H8" i="2"/>
  <c r="H61" i="2" s="1"/>
  <c r="H65" i="2" s="1"/>
  <c r="R28" i="6"/>
  <c r="O43" i="7"/>
  <c r="O61" i="7" s="1"/>
  <c r="O65" i="7" s="1"/>
  <c r="T33" i="1"/>
  <c r="Q56" i="2"/>
  <c r="T36" i="6"/>
  <c r="T12" i="7"/>
  <c r="T31" i="9"/>
  <c r="G8" i="8"/>
  <c r="S9" i="7"/>
  <c r="O8" i="4"/>
  <c r="O61" i="4" s="1"/>
  <c r="O65" i="4" s="1"/>
  <c r="B43" i="5"/>
  <c r="P62" i="9"/>
  <c r="R56" i="9"/>
  <c r="M43" i="9"/>
  <c r="S43" i="9" s="1"/>
  <c r="F43" i="9"/>
  <c r="F61" i="9" s="1"/>
  <c r="F65" i="9" s="1"/>
  <c r="N43" i="9"/>
  <c r="V43" i="9"/>
  <c r="T50" i="9"/>
  <c r="T49" i="9"/>
  <c r="J43" i="9"/>
  <c r="B43" i="9"/>
  <c r="K43" i="9"/>
  <c r="T42" i="9"/>
  <c r="T35" i="9"/>
  <c r="E28" i="9"/>
  <c r="U28" i="9" s="1"/>
  <c r="K8" i="9"/>
  <c r="H8" i="9"/>
  <c r="H61" i="9" s="1"/>
  <c r="H65" i="9" s="1"/>
  <c r="T18" i="9"/>
  <c r="Q62" i="8"/>
  <c r="U58" i="8"/>
  <c r="G61" i="8"/>
  <c r="G65" i="8" s="1"/>
  <c r="I61" i="8"/>
  <c r="I65" i="8" s="1"/>
  <c r="T51" i="8"/>
  <c r="T50" i="8"/>
  <c r="W61" i="8"/>
  <c r="W65" i="8" s="1"/>
  <c r="U41" i="8"/>
  <c r="T38" i="8"/>
  <c r="R28" i="8"/>
  <c r="D8" i="8"/>
  <c r="E9" i="8"/>
  <c r="I61" i="7"/>
  <c r="I65" i="7" s="1"/>
  <c r="H61" i="7"/>
  <c r="H65" i="7" s="1"/>
  <c r="T39" i="7"/>
  <c r="C8" i="7"/>
  <c r="F8" i="7"/>
  <c r="F61" i="7" s="1"/>
  <c r="F65" i="7" s="1"/>
  <c r="G8" i="7"/>
  <c r="G61" i="7" s="1"/>
  <c r="G65" i="7" s="1"/>
  <c r="P9" i="7"/>
  <c r="P62" i="6"/>
  <c r="Q62" i="6"/>
  <c r="T64" i="6"/>
  <c r="P56" i="6"/>
  <c r="Q56" i="6"/>
  <c r="N61" i="6"/>
  <c r="N65" i="6" s="1"/>
  <c r="F43" i="6"/>
  <c r="S56" i="6"/>
  <c r="G43" i="6"/>
  <c r="F61" i="6"/>
  <c r="F65" i="6" s="1"/>
  <c r="J43" i="6"/>
  <c r="T50" i="6"/>
  <c r="W61" i="6"/>
  <c r="W65" i="6" s="1"/>
  <c r="B43" i="6"/>
  <c r="K43" i="6"/>
  <c r="C43" i="6"/>
  <c r="L43" i="6"/>
  <c r="R43" i="6" s="1"/>
  <c r="T42" i="6"/>
  <c r="T41" i="6"/>
  <c r="G8" i="6"/>
  <c r="H8" i="6"/>
  <c r="H61" i="6" s="1"/>
  <c r="H65" i="6" s="1"/>
  <c r="I8" i="6"/>
  <c r="I61" i="6" s="1"/>
  <c r="I65" i="6" s="1"/>
  <c r="O8" i="6"/>
  <c r="O61" i="6" s="1"/>
  <c r="O65" i="6" s="1"/>
  <c r="T19" i="6"/>
  <c r="Q9" i="6"/>
  <c r="M8" i="6"/>
  <c r="S9" i="6"/>
  <c r="Q62" i="5"/>
  <c r="U62" i="5" s="1"/>
  <c r="E56" i="5"/>
  <c r="P56" i="5"/>
  <c r="H43" i="5"/>
  <c r="H61" i="5" s="1"/>
  <c r="H65" i="5" s="1"/>
  <c r="W43" i="5"/>
  <c r="T48" i="5"/>
  <c r="M61" i="5"/>
  <c r="M65" i="5" s="1"/>
  <c r="S44" i="5"/>
  <c r="P44" i="5"/>
  <c r="C43" i="5"/>
  <c r="C61" i="5"/>
  <c r="C65" i="5" s="1"/>
  <c r="Q44" i="5"/>
  <c r="D43" i="5"/>
  <c r="V43" i="5"/>
  <c r="T42" i="5"/>
  <c r="S28" i="5"/>
  <c r="K8" i="5"/>
  <c r="K61" i="5" s="1"/>
  <c r="K65" i="5" s="1"/>
  <c r="P28" i="5"/>
  <c r="Q28" i="5"/>
  <c r="F8" i="5"/>
  <c r="F61" i="5" s="1"/>
  <c r="F65" i="5" s="1"/>
  <c r="O8" i="5"/>
  <c r="V8" i="5"/>
  <c r="T11" i="5"/>
  <c r="E62" i="4"/>
  <c r="U62" i="4" s="1"/>
  <c r="F61" i="4"/>
  <c r="F65" i="4" s="1"/>
  <c r="T58" i="4"/>
  <c r="I61" i="4"/>
  <c r="I65" i="4" s="1"/>
  <c r="Q56" i="4"/>
  <c r="S44" i="4"/>
  <c r="T52" i="4"/>
  <c r="T51" i="4"/>
  <c r="S28" i="4"/>
  <c r="M8" i="4"/>
  <c r="R28" i="4"/>
  <c r="T35" i="4"/>
  <c r="H8" i="4"/>
  <c r="H61" i="4" s="1"/>
  <c r="H65" i="4" s="1"/>
  <c r="K8" i="4"/>
  <c r="S8" i="4"/>
  <c r="D8" i="4"/>
  <c r="S9" i="4"/>
  <c r="Q62" i="3"/>
  <c r="P62" i="3"/>
  <c r="F43" i="3"/>
  <c r="G61" i="3"/>
  <c r="G65" i="3" s="1"/>
  <c r="F61" i="3"/>
  <c r="F65" i="3" s="1"/>
  <c r="T49" i="3"/>
  <c r="E44" i="3"/>
  <c r="T44" i="3" s="1"/>
  <c r="T48" i="3"/>
  <c r="L43" i="3"/>
  <c r="R43" i="3" s="1"/>
  <c r="D43" i="3"/>
  <c r="D61" i="3" s="1"/>
  <c r="D65" i="3" s="1"/>
  <c r="M43" i="3"/>
  <c r="S43" i="3" s="1"/>
  <c r="T42" i="3"/>
  <c r="T41" i="3"/>
  <c r="I8" i="3"/>
  <c r="I61" i="3" s="1"/>
  <c r="I65" i="3" s="1"/>
  <c r="W8" i="3"/>
  <c r="W61" i="3" s="1"/>
  <c r="W65" i="3" s="1"/>
  <c r="T11" i="3"/>
  <c r="M8" i="3"/>
  <c r="C8" i="3"/>
  <c r="R9" i="3"/>
  <c r="E62" i="2"/>
  <c r="Q62" i="2"/>
  <c r="I43" i="2"/>
  <c r="B43" i="2"/>
  <c r="K43" i="2"/>
  <c r="B61" i="2"/>
  <c r="B65" i="2" s="1"/>
  <c r="K61" i="2"/>
  <c r="K65" i="2" s="1"/>
  <c r="C43" i="2"/>
  <c r="L43" i="2"/>
  <c r="R43" i="2" s="1"/>
  <c r="D43" i="2"/>
  <c r="M43" i="2"/>
  <c r="S43" i="2" s="1"/>
  <c r="T51" i="2"/>
  <c r="V43" i="2"/>
  <c r="C8" i="2"/>
  <c r="V8" i="2"/>
  <c r="V61" i="2" s="1"/>
  <c r="V65" i="2" s="1"/>
  <c r="M8" i="2"/>
  <c r="W8" i="2"/>
  <c r="F8" i="2"/>
  <c r="F61" i="2" s="1"/>
  <c r="F65" i="2" s="1"/>
  <c r="N8" i="2"/>
  <c r="N61" i="2" s="1"/>
  <c r="N65" i="2" s="1"/>
  <c r="O8" i="2"/>
  <c r="O61" i="2" s="1"/>
  <c r="O65" i="2" s="1"/>
  <c r="E9" i="2"/>
  <c r="E62" i="1"/>
  <c r="E56" i="1"/>
  <c r="I43" i="1"/>
  <c r="T58" i="1"/>
  <c r="Q56" i="1"/>
  <c r="Q43" i="1" s="1"/>
  <c r="H61" i="1"/>
  <c r="H65" i="1" s="1"/>
  <c r="W61" i="1"/>
  <c r="W65" i="1" s="1"/>
  <c r="V43" i="1"/>
  <c r="I8" i="1"/>
  <c r="I61" i="1" s="1"/>
  <c r="I65" i="1" s="1"/>
  <c r="S28" i="1"/>
  <c r="V8" i="1"/>
  <c r="T18" i="1"/>
  <c r="R9" i="1"/>
  <c r="T11" i="1"/>
  <c r="M8" i="1"/>
  <c r="S8" i="1" s="1"/>
  <c r="E9" i="1"/>
  <c r="T9" i="1" s="1"/>
  <c r="U12" i="1"/>
  <c r="U20" i="1"/>
  <c r="Q28" i="1"/>
  <c r="U33" i="1"/>
  <c r="U41" i="1"/>
  <c r="P44" i="1"/>
  <c r="P43" i="1" s="1"/>
  <c r="U50" i="1"/>
  <c r="U10" i="2"/>
  <c r="U18" i="2"/>
  <c r="U26" i="2"/>
  <c r="U31" i="2"/>
  <c r="U39" i="2"/>
  <c r="U48" i="2"/>
  <c r="U63" i="2"/>
  <c r="P9" i="3"/>
  <c r="U15" i="3"/>
  <c r="U23" i="3"/>
  <c r="U36" i="3"/>
  <c r="U45" i="3"/>
  <c r="U53" i="3"/>
  <c r="U58" i="3"/>
  <c r="U11" i="4"/>
  <c r="U19" i="4"/>
  <c r="U27" i="4"/>
  <c r="U32" i="4"/>
  <c r="U40" i="4"/>
  <c r="U48" i="4"/>
  <c r="U63" i="4"/>
  <c r="Q9" i="5"/>
  <c r="Q8" i="5" s="1"/>
  <c r="U14" i="5"/>
  <c r="U22" i="5"/>
  <c r="E28" i="5"/>
  <c r="U35" i="5"/>
  <c r="E44" i="5"/>
  <c r="U51" i="5"/>
  <c r="P9" i="6"/>
  <c r="P8" i="6" s="1"/>
  <c r="U21" i="6"/>
  <c r="U27" i="6"/>
  <c r="U30" i="6"/>
  <c r="U46" i="6"/>
  <c r="U51" i="6"/>
  <c r="U60" i="6"/>
  <c r="U10" i="7"/>
  <c r="T10" i="7"/>
  <c r="E9" i="7"/>
  <c r="T9" i="7" s="1"/>
  <c r="U26" i="7"/>
  <c r="T26" i="7"/>
  <c r="Q28" i="7"/>
  <c r="U38" i="7"/>
  <c r="T38" i="7"/>
  <c r="U51" i="7"/>
  <c r="U10" i="8"/>
  <c r="U19" i="8"/>
  <c r="U39" i="8"/>
  <c r="T46" i="8"/>
  <c r="Q9" i="3"/>
  <c r="E28" i="3"/>
  <c r="U52" i="7"/>
  <c r="T52" i="7"/>
  <c r="U35" i="8"/>
  <c r="T35" i="8"/>
  <c r="P28" i="3"/>
  <c r="E44" i="6"/>
  <c r="T45" i="6"/>
  <c r="Q9" i="7"/>
  <c r="E44" i="7"/>
  <c r="U45" i="7"/>
  <c r="U23" i="8"/>
  <c r="T23" i="8"/>
  <c r="P9" i="2"/>
  <c r="P62" i="2"/>
  <c r="T62" i="2" s="1"/>
  <c r="Q28" i="3"/>
  <c r="P44" i="3"/>
  <c r="E56" i="3"/>
  <c r="E9" i="4"/>
  <c r="P62" i="4"/>
  <c r="T62" i="4" s="1"/>
  <c r="Q56" i="5"/>
  <c r="U56" i="5" s="1"/>
  <c r="P44" i="6"/>
  <c r="P43" i="6" s="1"/>
  <c r="P44" i="7"/>
  <c r="E62" i="7"/>
  <c r="T63" i="7"/>
  <c r="P9" i="8"/>
  <c r="E28" i="2"/>
  <c r="E8" i="2" s="1"/>
  <c r="Q44" i="3"/>
  <c r="P56" i="3"/>
  <c r="P9" i="4"/>
  <c r="U29" i="6"/>
  <c r="E28" i="6"/>
  <c r="Q44" i="6"/>
  <c r="Q43" i="6" s="1"/>
  <c r="U18" i="7"/>
  <c r="T18" i="7"/>
  <c r="U30" i="7"/>
  <c r="T30" i="7"/>
  <c r="Q44" i="7"/>
  <c r="P62" i="7"/>
  <c r="Q9" i="8"/>
  <c r="E28" i="8"/>
  <c r="U49" i="8"/>
  <c r="T49" i="8"/>
  <c r="E9" i="9"/>
  <c r="Q9" i="2"/>
  <c r="T14" i="1"/>
  <c r="T20" i="2"/>
  <c r="P28" i="2"/>
  <c r="T33" i="2"/>
  <c r="T41" i="2"/>
  <c r="E44" i="2"/>
  <c r="T50" i="2"/>
  <c r="T17" i="3"/>
  <c r="T25" i="3"/>
  <c r="T30" i="3"/>
  <c r="T38" i="3"/>
  <c r="T47" i="3"/>
  <c r="T55" i="3"/>
  <c r="Q56" i="3"/>
  <c r="T60" i="3"/>
  <c r="U63" i="3"/>
  <c r="Q9" i="4"/>
  <c r="T13" i="4"/>
  <c r="T21" i="4"/>
  <c r="E28" i="4"/>
  <c r="T34" i="4"/>
  <c r="T42" i="4"/>
  <c r="E44" i="4"/>
  <c r="T50" i="4"/>
  <c r="T16" i="5"/>
  <c r="T24" i="5"/>
  <c r="T29" i="5"/>
  <c r="T37" i="5"/>
  <c r="T45" i="5"/>
  <c r="T53" i="5"/>
  <c r="T58" i="5"/>
  <c r="P62" i="5"/>
  <c r="T62" i="5" s="1"/>
  <c r="T16" i="6"/>
  <c r="U23" i="6"/>
  <c r="P28" i="6"/>
  <c r="T32" i="6"/>
  <c r="T38" i="6"/>
  <c r="T46" i="6"/>
  <c r="U53" i="6"/>
  <c r="U63" i="6"/>
  <c r="T15" i="7"/>
  <c r="E56" i="7"/>
  <c r="U57" i="7"/>
  <c r="T57" i="7"/>
  <c r="T15" i="8"/>
  <c r="U22" i="8"/>
  <c r="T32" i="8"/>
  <c r="E44" i="8"/>
  <c r="T45" i="8"/>
  <c r="P9" i="9"/>
  <c r="U13" i="9"/>
  <c r="T13" i="9"/>
  <c r="P9" i="1"/>
  <c r="T35" i="1"/>
  <c r="T52" i="1"/>
  <c r="T57" i="1"/>
  <c r="P62" i="1"/>
  <c r="T62" i="1" s="1"/>
  <c r="T12" i="2"/>
  <c r="Q9" i="1"/>
  <c r="T21" i="1"/>
  <c r="U22" i="1"/>
  <c r="T34" i="1"/>
  <c r="T51" i="1"/>
  <c r="U57" i="1"/>
  <c r="T19" i="2"/>
  <c r="Q28" i="2"/>
  <c r="T32" i="2"/>
  <c r="T40" i="2"/>
  <c r="T49" i="2"/>
  <c r="T64" i="2"/>
  <c r="T16" i="3"/>
  <c r="T24" i="3"/>
  <c r="T29" i="3"/>
  <c r="T37" i="3"/>
  <c r="T46" i="3"/>
  <c r="T54" i="3"/>
  <c r="T59" i="3"/>
  <c r="T12" i="4"/>
  <c r="T20" i="4"/>
  <c r="P28" i="4"/>
  <c r="T33" i="4"/>
  <c r="T41" i="4"/>
  <c r="P44" i="4"/>
  <c r="T49" i="4"/>
  <c r="E56" i="4"/>
  <c r="T64" i="4"/>
  <c r="E9" i="5"/>
  <c r="T15" i="5"/>
  <c r="T23" i="5"/>
  <c r="U29" i="5"/>
  <c r="T36" i="5"/>
  <c r="U45" i="5"/>
  <c r="T52" i="5"/>
  <c r="T57" i="5"/>
  <c r="T22" i="6"/>
  <c r="Q28" i="6"/>
  <c r="Q8" i="6" s="1"/>
  <c r="T52" i="6"/>
  <c r="T14" i="7"/>
  <c r="T19" i="7"/>
  <c r="T29" i="7"/>
  <c r="E28" i="7"/>
  <c r="T31" i="7"/>
  <c r="T42" i="7"/>
  <c r="P56" i="7"/>
  <c r="T64" i="7"/>
  <c r="U11" i="8"/>
  <c r="T20" i="8"/>
  <c r="Q28" i="8"/>
  <c r="T40" i="8"/>
  <c r="U47" i="8"/>
  <c r="E62" i="8"/>
  <c r="U63" i="8"/>
  <c r="T63" i="8"/>
  <c r="Q9" i="9"/>
  <c r="U9" i="2"/>
  <c r="T13" i="1"/>
  <c r="E28" i="1"/>
  <c r="T42" i="1"/>
  <c r="T56" i="1"/>
  <c r="Q62" i="1"/>
  <c r="U62" i="1" s="1"/>
  <c r="T11" i="2"/>
  <c r="T27" i="2"/>
  <c r="P44" i="2"/>
  <c r="E56" i="2"/>
  <c r="P28" i="1"/>
  <c r="E44" i="1"/>
  <c r="T10" i="2"/>
  <c r="Q44" i="2"/>
  <c r="P56" i="2"/>
  <c r="T63" i="2"/>
  <c r="E9" i="3"/>
  <c r="U29" i="3"/>
  <c r="T45" i="3"/>
  <c r="E62" i="3"/>
  <c r="Q28" i="4"/>
  <c r="Q44" i="4"/>
  <c r="Q43" i="4" s="1"/>
  <c r="P56" i="4"/>
  <c r="T63" i="4"/>
  <c r="P9" i="5"/>
  <c r="U57" i="5"/>
  <c r="E9" i="6"/>
  <c r="U15" i="6"/>
  <c r="T37" i="6"/>
  <c r="U45" i="6"/>
  <c r="E56" i="6"/>
  <c r="U25" i="7"/>
  <c r="P28" i="7"/>
  <c r="U37" i="7"/>
  <c r="T45" i="7"/>
  <c r="Q56" i="7"/>
  <c r="T58" i="7"/>
  <c r="T10" i="8"/>
  <c r="U12" i="8"/>
  <c r="U31" i="8"/>
  <c r="U55" i="8"/>
  <c r="P62" i="8"/>
  <c r="U11" i="9"/>
  <c r="U19" i="9"/>
  <c r="U31" i="9"/>
  <c r="U39" i="9"/>
  <c r="M61" i="4"/>
  <c r="K8" i="7"/>
  <c r="J43" i="4"/>
  <c r="U10" i="9"/>
  <c r="T29" i="9"/>
  <c r="M8" i="8"/>
  <c r="R9" i="7"/>
  <c r="B8" i="8"/>
  <c r="B61" i="8" s="1"/>
  <c r="B65" i="8" s="1"/>
  <c r="L8" i="7"/>
  <c r="B8" i="4"/>
  <c r="J8" i="4"/>
  <c r="B43" i="4"/>
  <c r="E44" i="9"/>
  <c r="D43" i="9"/>
  <c r="P44" i="9"/>
  <c r="E56" i="9"/>
  <c r="B8" i="9"/>
  <c r="J8" i="9"/>
  <c r="J61" i="9" s="1"/>
  <c r="J65" i="9" s="1"/>
  <c r="B8" i="5"/>
  <c r="B61" i="5" s="1"/>
  <c r="B65" i="5" s="1"/>
  <c r="J8" i="5"/>
  <c r="J61" i="5" s="1"/>
  <c r="J65" i="5" s="1"/>
  <c r="R8" i="4"/>
  <c r="Q44" i="9"/>
  <c r="Q43" i="9" s="1"/>
  <c r="P56" i="9"/>
  <c r="U63" i="9"/>
  <c r="G61" i="4"/>
  <c r="G65" i="4" s="1"/>
  <c r="C8" i="9"/>
  <c r="C61" i="9" s="1"/>
  <c r="C65" i="9" s="1"/>
  <c r="J43" i="8"/>
  <c r="P44" i="8"/>
  <c r="E56" i="8"/>
  <c r="T21" i="9"/>
  <c r="P28" i="9"/>
  <c r="T33" i="9"/>
  <c r="T41" i="9"/>
  <c r="T47" i="9"/>
  <c r="T55" i="9"/>
  <c r="Q56" i="9"/>
  <c r="T60" i="9"/>
  <c r="B8" i="1"/>
  <c r="B61" i="1" s="1"/>
  <c r="B65" i="1" s="1"/>
  <c r="J8" i="1"/>
  <c r="J61" i="1" s="1"/>
  <c r="J65" i="1" s="1"/>
  <c r="B8" i="6"/>
  <c r="B61" i="6" s="1"/>
  <c r="B65" i="6" s="1"/>
  <c r="J8" i="6"/>
  <c r="D8" i="5"/>
  <c r="D61" i="5" s="1"/>
  <c r="D65" i="5" s="1"/>
  <c r="L8" i="5"/>
  <c r="J8" i="2"/>
  <c r="J61" i="2" s="1"/>
  <c r="J65" i="2" s="1"/>
  <c r="V8" i="9"/>
  <c r="B43" i="8"/>
  <c r="J43" i="3"/>
  <c r="E62" i="6"/>
  <c r="Q62" i="7"/>
  <c r="T14" i="8"/>
  <c r="T22" i="8"/>
  <c r="T34" i="8"/>
  <c r="T42" i="8"/>
  <c r="Q44" i="8"/>
  <c r="T48" i="8"/>
  <c r="P56" i="8"/>
  <c r="T12" i="9"/>
  <c r="T20" i="9"/>
  <c r="Q28" i="9"/>
  <c r="T32" i="9"/>
  <c r="T40" i="9"/>
  <c r="T46" i="9"/>
  <c r="T54" i="9"/>
  <c r="T59" i="9"/>
  <c r="E62" i="9"/>
  <c r="M8" i="9"/>
  <c r="N61" i="9"/>
  <c r="N65" i="9" s="1"/>
  <c r="C8" i="1"/>
  <c r="K8" i="1"/>
  <c r="K61" i="1" s="1"/>
  <c r="K65" i="1" s="1"/>
  <c r="C8" i="6"/>
  <c r="K8" i="6"/>
  <c r="K61" i="6" s="1"/>
  <c r="K65" i="6" s="1"/>
  <c r="W8" i="9"/>
  <c r="W8" i="5"/>
  <c r="L43" i="8"/>
  <c r="R43" i="8" s="1"/>
  <c r="B43" i="3"/>
  <c r="P28" i="8"/>
  <c r="Q56" i="8"/>
  <c r="T45" i="9"/>
  <c r="R9" i="8"/>
  <c r="R9" i="4"/>
  <c r="D8" i="1"/>
  <c r="D61" i="1" s="1"/>
  <c r="D65" i="1" s="1"/>
  <c r="B8" i="7"/>
  <c r="B61" i="7" s="1"/>
  <c r="B65" i="7" s="1"/>
  <c r="J8" i="7"/>
  <c r="J61" i="7" s="1"/>
  <c r="J65" i="7" s="1"/>
  <c r="B8" i="3"/>
  <c r="J8" i="3"/>
  <c r="D43" i="8"/>
  <c r="D61" i="8" s="1"/>
  <c r="D65" i="8" s="1"/>
  <c r="K43" i="1"/>
  <c r="C43" i="8"/>
  <c r="C61" i="8" s="1"/>
  <c r="C65" i="8" s="1"/>
  <c r="K43" i="8"/>
  <c r="K61" i="8" s="1"/>
  <c r="K65" i="8" s="1"/>
  <c r="C43" i="7"/>
  <c r="K43" i="7"/>
  <c r="C43" i="4"/>
  <c r="C61" i="4" s="1"/>
  <c r="C65" i="4" s="1"/>
  <c r="K43" i="4"/>
  <c r="C43" i="3"/>
  <c r="K43" i="3"/>
  <c r="L43" i="5"/>
  <c r="R43" i="5" s="1"/>
  <c r="D43" i="4"/>
  <c r="L43" i="4"/>
  <c r="R43" i="4" s="1"/>
  <c r="V43" i="8"/>
  <c r="V61" i="8" s="1"/>
  <c r="V65" i="8" s="1"/>
  <c r="V43" i="4"/>
  <c r="V61" i="4" s="1"/>
  <c r="V65" i="4" s="1"/>
  <c r="W43" i="4"/>
  <c r="W61" i="4" s="1"/>
  <c r="W65" i="4" s="1"/>
  <c r="V43" i="7"/>
  <c r="V61" i="7" s="1"/>
  <c r="V65" i="7" s="1"/>
  <c r="V43" i="3"/>
  <c r="V61" i="3" s="1"/>
  <c r="V65" i="3" s="1"/>
  <c r="I8" i="2"/>
  <c r="I61" i="2" s="1"/>
  <c r="I65" i="2" s="1"/>
  <c r="W43" i="2"/>
  <c r="T44" i="8"/>
  <c r="D8" i="9"/>
  <c r="D61" i="9" s="1"/>
  <c r="D65" i="9" s="1"/>
  <c r="L8" i="9"/>
  <c r="L61" i="9" s="1"/>
  <c r="D8" i="6"/>
  <c r="D61" i="6" s="1"/>
  <c r="D65" i="6" s="1"/>
  <c r="L8" i="6"/>
  <c r="R28" i="7"/>
  <c r="D8" i="2"/>
  <c r="L8" i="2"/>
  <c r="D8" i="7"/>
  <c r="D61" i="7" s="1"/>
  <c r="D65" i="7" s="1"/>
  <c r="L8" i="1"/>
  <c r="L8" i="8"/>
  <c r="L8" i="3"/>
  <c r="R9" i="2"/>
  <c r="R9" i="6"/>
  <c r="T9" i="2"/>
  <c r="T9" i="8"/>
  <c r="P8" i="5" l="1"/>
  <c r="B61" i="9"/>
  <c r="B65" i="9" s="1"/>
  <c r="V61" i="1"/>
  <c r="V65" i="1" s="1"/>
  <c r="U9" i="8"/>
  <c r="M61" i="7"/>
  <c r="P61" i="6"/>
  <c r="P65" i="6" s="1"/>
  <c r="W61" i="9"/>
  <c r="W65" i="9" s="1"/>
  <c r="P43" i="8"/>
  <c r="P8" i="7"/>
  <c r="C61" i="7"/>
  <c r="C65" i="7" s="1"/>
  <c r="O61" i="5"/>
  <c r="S61" i="5" s="1"/>
  <c r="C61" i="1"/>
  <c r="C65" i="1" s="1"/>
  <c r="M61" i="6"/>
  <c r="M65" i="6" s="1"/>
  <c r="K61" i="3"/>
  <c r="K65" i="3" s="1"/>
  <c r="Q43" i="2"/>
  <c r="W61" i="5"/>
  <c r="W65" i="5" s="1"/>
  <c r="P43" i="3"/>
  <c r="Q8" i="1"/>
  <c r="Q61" i="1" s="1"/>
  <c r="Q65" i="1" s="1"/>
  <c r="J61" i="8"/>
  <c r="J65" i="8" s="1"/>
  <c r="P43" i="9"/>
  <c r="V61" i="9"/>
  <c r="V65" i="9" s="1"/>
  <c r="K61" i="9"/>
  <c r="K65" i="9" s="1"/>
  <c r="T28" i="9"/>
  <c r="Q8" i="9"/>
  <c r="Q61" i="9" s="1"/>
  <c r="Q65" i="9" s="1"/>
  <c r="R8" i="9"/>
  <c r="T9" i="9"/>
  <c r="Q8" i="8"/>
  <c r="Q8" i="7"/>
  <c r="J61" i="6"/>
  <c r="J65" i="6" s="1"/>
  <c r="G61" i="6"/>
  <c r="G65" i="6" s="1"/>
  <c r="C61" i="6"/>
  <c r="C65" i="6" s="1"/>
  <c r="S8" i="6"/>
  <c r="T9" i="6"/>
  <c r="V61" i="5"/>
  <c r="V65" i="5" s="1"/>
  <c r="P43" i="5"/>
  <c r="P61" i="5" s="1"/>
  <c r="P65" i="5" s="1"/>
  <c r="T56" i="5"/>
  <c r="S8" i="5"/>
  <c r="T9" i="5"/>
  <c r="P43" i="4"/>
  <c r="J61" i="4"/>
  <c r="J65" i="4" s="1"/>
  <c r="K61" i="4"/>
  <c r="K65" i="4" s="1"/>
  <c r="D61" i="4"/>
  <c r="D65" i="4" s="1"/>
  <c r="C61" i="3"/>
  <c r="C65" i="3" s="1"/>
  <c r="M61" i="3"/>
  <c r="S8" i="3"/>
  <c r="U62" i="2"/>
  <c r="P43" i="2"/>
  <c r="C61" i="2"/>
  <c r="C65" i="2" s="1"/>
  <c r="D61" i="2"/>
  <c r="D65" i="2" s="1"/>
  <c r="W61" i="2"/>
  <c r="W65" i="2" s="1"/>
  <c r="M61" i="2"/>
  <c r="S8" i="2"/>
  <c r="U56" i="1"/>
  <c r="P8" i="1"/>
  <c r="P61" i="1" s="1"/>
  <c r="P65" i="1" s="1"/>
  <c r="M61" i="1"/>
  <c r="Q61" i="6"/>
  <c r="Q65" i="6" s="1"/>
  <c r="M65" i="7"/>
  <c r="S65" i="7" s="1"/>
  <c r="S61" i="7"/>
  <c r="U56" i="2"/>
  <c r="T56" i="2"/>
  <c r="U28" i="7"/>
  <c r="T28" i="7"/>
  <c r="U56" i="4"/>
  <c r="T56" i="4"/>
  <c r="E43" i="2"/>
  <c r="U44" i="2"/>
  <c r="T44" i="2"/>
  <c r="U9" i="9"/>
  <c r="E8" i="9"/>
  <c r="Q43" i="3"/>
  <c r="Q8" i="3"/>
  <c r="Q61" i="3" s="1"/>
  <c r="Q65" i="3" s="1"/>
  <c r="E43" i="5"/>
  <c r="U44" i="5"/>
  <c r="T44" i="5"/>
  <c r="M61" i="9"/>
  <c r="S8" i="9"/>
  <c r="L61" i="4"/>
  <c r="U56" i="9"/>
  <c r="T56" i="9"/>
  <c r="U9" i="3"/>
  <c r="E8" i="3"/>
  <c r="U28" i="2"/>
  <c r="T28" i="2"/>
  <c r="S65" i="6"/>
  <c r="R8" i="2"/>
  <c r="L61" i="2"/>
  <c r="S8" i="8"/>
  <c r="M61" i="8"/>
  <c r="M65" i="4"/>
  <c r="S65" i="4" s="1"/>
  <c r="S61" i="4"/>
  <c r="U28" i="4"/>
  <c r="T28" i="4"/>
  <c r="U9" i="4"/>
  <c r="E8" i="4"/>
  <c r="E43" i="6"/>
  <c r="U44" i="6"/>
  <c r="T44" i="6"/>
  <c r="U28" i="5"/>
  <c r="T28" i="5"/>
  <c r="U62" i="9"/>
  <c r="T62" i="9"/>
  <c r="U62" i="6"/>
  <c r="T62" i="6"/>
  <c r="U44" i="9"/>
  <c r="E43" i="9"/>
  <c r="T44" i="9"/>
  <c r="U56" i="6"/>
  <c r="T56" i="6"/>
  <c r="U28" i="8"/>
  <c r="T28" i="8"/>
  <c r="P8" i="8"/>
  <c r="U56" i="3"/>
  <c r="T56" i="3"/>
  <c r="Q43" i="5"/>
  <c r="Q61" i="5" s="1"/>
  <c r="Q65" i="5" s="1"/>
  <c r="R8" i="3"/>
  <c r="L61" i="3"/>
  <c r="R8" i="6"/>
  <c r="L61" i="6"/>
  <c r="Q43" i="8"/>
  <c r="Q61" i="8" s="1"/>
  <c r="Q65" i="8" s="1"/>
  <c r="P8" i="9"/>
  <c r="T56" i="7"/>
  <c r="U56" i="7"/>
  <c r="T28" i="6"/>
  <c r="U28" i="6"/>
  <c r="E8" i="8"/>
  <c r="U8" i="8" s="1"/>
  <c r="E43" i="3"/>
  <c r="U9" i="7"/>
  <c r="E8" i="7"/>
  <c r="T62" i="7"/>
  <c r="U62" i="7"/>
  <c r="P8" i="3"/>
  <c r="T9" i="4"/>
  <c r="J61" i="3"/>
  <c r="J65" i="3" s="1"/>
  <c r="B61" i="4"/>
  <c r="B65" i="4" s="1"/>
  <c r="K61" i="7"/>
  <c r="K65" i="7" s="1"/>
  <c r="U62" i="3"/>
  <c r="T62" i="3"/>
  <c r="E43" i="1"/>
  <c r="T44" i="1"/>
  <c r="U44" i="1"/>
  <c r="U62" i="8"/>
  <c r="T62" i="8"/>
  <c r="U9" i="5"/>
  <c r="E8" i="5"/>
  <c r="T8" i="5" s="1"/>
  <c r="U44" i="8"/>
  <c r="E43" i="8"/>
  <c r="Q8" i="2"/>
  <c r="Q61" i="2" s="1"/>
  <c r="Q65" i="2" s="1"/>
  <c r="Q43" i="7"/>
  <c r="Q61" i="7" s="1"/>
  <c r="Q65" i="7" s="1"/>
  <c r="P8" i="4"/>
  <c r="P43" i="7"/>
  <c r="P61" i="7" s="1"/>
  <c r="P65" i="7" s="1"/>
  <c r="U44" i="3"/>
  <c r="R8" i="8"/>
  <c r="L61" i="8"/>
  <c r="Q8" i="4"/>
  <c r="Q61" i="4" s="1"/>
  <c r="Q65" i="4" s="1"/>
  <c r="U9" i="1"/>
  <c r="E8" i="1"/>
  <c r="R8" i="1"/>
  <c r="L61" i="1"/>
  <c r="T9" i="3"/>
  <c r="L65" i="9"/>
  <c r="R65" i="9" s="1"/>
  <c r="R61" i="9"/>
  <c r="B61" i="3"/>
  <c r="B65" i="3" s="1"/>
  <c r="R8" i="5"/>
  <c r="L61" i="5"/>
  <c r="U56" i="8"/>
  <c r="T56" i="8"/>
  <c r="R8" i="7"/>
  <c r="L61" i="7"/>
  <c r="M65" i="1"/>
  <c r="S65" i="1" s="1"/>
  <c r="S61" i="1"/>
  <c r="U9" i="6"/>
  <c r="E8" i="6"/>
  <c r="U28" i="1"/>
  <c r="T28" i="1"/>
  <c r="E43" i="4"/>
  <c r="U44" i="4"/>
  <c r="T44" i="4"/>
  <c r="P8" i="2"/>
  <c r="P61" i="2" s="1"/>
  <c r="P65" i="2" s="1"/>
  <c r="E43" i="7"/>
  <c r="U44" i="7"/>
  <c r="T44" i="7"/>
  <c r="T28" i="3"/>
  <c r="U28" i="3"/>
  <c r="P61" i="9" l="1"/>
  <c r="P65" i="9" s="1"/>
  <c r="S61" i="6"/>
  <c r="P61" i="8"/>
  <c r="P65" i="8" s="1"/>
  <c r="O65" i="5"/>
  <c r="S65" i="5" s="1"/>
  <c r="P61" i="3"/>
  <c r="P65" i="3" s="1"/>
  <c r="M65" i="3"/>
  <c r="S65" i="3" s="1"/>
  <c r="S61" i="3"/>
  <c r="M65" i="2"/>
  <c r="S65" i="2" s="1"/>
  <c r="S61" i="2"/>
  <c r="U8" i="2"/>
  <c r="E61" i="3"/>
  <c r="U8" i="3"/>
  <c r="T8" i="3"/>
  <c r="M65" i="9"/>
  <c r="S65" i="9" s="1"/>
  <c r="S61" i="9"/>
  <c r="T8" i="9"/>
  <c r="E61" i="9"/>
  <c r="T43" i="4"/>
  <c r="U43" i="4"/>
  <c r="U8" i="1"/>
  <c r="E61" i="1"/>
  <c r="T8" i="1"/>
  <c r="U43" i="5"/>
  <c r="T43" i="5"/>
  <c r="L65" i="1"/>
  <c r="R65" i="1" s="1"/>
  <c r="R61" i="1"/>
  <c r="T8" i="4"/>
  <c r="P61" i="4"/>
  <c r="P65" i="4" s="1"/>
  <c r="U43" i="3"/>
  <c r="T43" i="3"/>
  <c r="M65" i="8"/>
  <c r="S65" i="8" s="1"/>
  <c r="S61" i="8"/>
  <c r="T43" i="2"/>
  <c r="U43" i="2"/>
  <c r="E61" i="5"/>
  <c r="U8" i="5"/>
  <c r="T8" i="7"/>
  <c r="E61" i="7"/>
  <c r="U8" i="7"/>
  <c r="E61" i="6"/>
  <c r="T8" i="6"/>
  <c r="L65" i="5"/>
  <c r="R65" i="5" s="1"/>
  <c r="R61" i="5"/>
  <c r="U43" i="9"/>
  <c r="T43" i="9"/>
  <c r="R61" i="6"/>
  <c r="L65" i="6"/>
  <c r="R65" i="6" s="1"/>
  <c r="T8" i="8"/>
  <c r="E61" i="8"/>
  <c r="U43" i="6"/>
  <c r="T43" i="6"/>
  <c r="L65" i="3"/>
  <c r="R65" i="3" s="1"/>
  <c r="R61" i="3"/>
  <c r="E61" i="4"/>
  <c r="U8" i="4"/>
  <c r="L65" i="2"/>
  <c r="R65" i="2" s="1"/>
  <c r="R61" i="2"/>
  <c r="T8" i="2"/>
  <c r="L65" i="4"/>
  <c r="R65" i="4" s="1"/>
  <c r="R61" i="4"/>
  <c r="U8" i="6"/>
  <c r="L65" i="8"/>
  <c r="R65" i="8" s="1"/>
  <c r="R61" i="8"/>
  <c r="T43" i="7"/>
  <c r="U43" i="7"/>
  <c r="L65" i="7"/>
  <c r="R65" i="7" s="1"/>
  <c r="R61" i="7"/>
  <c r="U43" i="8"/>
  <c r="T43" i="8"/>
  <c r="U43" i="1"/>
  <c r="T43" i="1"/>
  <c r="U8" i="9"/>
  <c r="E61" i="2"/>
  <c r="U61" i="9" l="1"/>
  <c r="E65" i="9"/>
  <c r="T61" i="9"/>
  <c r="E65" i="2"/>
  <c r="U61" i="2"/>
  <c r="T61" i="2"/>
  <c r="E65" i="1"/>
  <c r="U61" i="1"/>
  <c r="T61" i="1"/>
  <c r="E65" i="4"/>
  <c r="U61" i="4"/>
  <c r="T61" i="4"/>
  <c r="E65" i="7"/>
  <c r="T61" i="7"/>
  <c r="U61" i="7"/>
  <c r="E65" i="8"/>
  <c r="U61" i="8"/>
  <c r="T61" i="8"/>
  <c r="E65" i="6"/>
  <c r="U61" i="6"/>
  <c r="T61" i="6"/>
  <c r="E65" i="5"/>
  <c r="U61" i="5"/>
  <c r="T61" i="5"/>
  <c r="E65" i="3"/>
  <c r="U61" i="3"/>
  <c r="T61" i="3"/>
  <c r="U65" i="1" l="1"/>
  <c r="T65" i="1"/>
  <c r="U65" i="7"/>
  <c r="T65" i="7"/>
  <c r="U65" i="8"/>
  <c r="T65" i="8"/>
  <c r="U65" i="5"/>
  <c r="T65" i="5"/>
  <c r="U65" i="2"/>
  <c r="T65" i="2"/>
  <c r="U65" i="6"/>
  <c r="T65" i="6"/>
  <c r="U65" i="4"/>
  <c r="T65" i="4"/>
  <c r="U65" i="9"/>
  <c r="T65" i="9"/>
  <c r="T65" i="3"/>
  <c r="U65" i="3"/>
</calcChain>
</file>

<file path=xl/sharedStrings.xml><?xml version="1.0" encoding="utf-8"?>
<sst xmlns="http://schemas.openxmlformats.org/spreadsheetml/2006/main" count="990" uniqueCount="108">
  <si>
    <t>Figures Finalised as at 2025/08/08</t>
  </si>
  <si>
    <t/>
  </si>
  <si>
    <t>4th Quarter Ended 30 June 2025</t>
  </si>
  <si>
    <t>CONDITIONAL GRANTS TRANSFERRED FROM NATIONAL DEPARTMENTS AND ACTUAL PAYMENTS MADE BY MUNICIPALITIES: PRELIMINARY RESULTS</t>
  </si>
  <si>
    <t>Summary</t>
  </si>
  <si>
    <t>Year to date</t>
  </si>
  <si>
    <t>First Quarter</t>
  </si>
  <si>
    <t>Second Quarter</t>
  </si>
  <si>
    <t>Third Quarter</t>
  </si>
  <si>
    <t>Fourth Quarter</t>
  </si>
  <si>
    <t>YTD Expenditure</t>
  </si>
  <si>
    <t>% Changes from 3rd to 4th Q</t>
  </si>
  <si>
    <t>% Changes for the 4th Q</t>
  </si>
  <si>
    <t>Approved Roll Over</t>
  </si>
  <si>
    <t>R thousands</t>
  </si>
  <si>
    <t>Division of revenue Act No. 24 of 2024</t>
  </si>
  <si>
    <t>Adjustment (Mid year)</t>
  </si>
  <si>
    <t>Other Adjustments</t>
  </si>
  <si>
    <t>Total Available 2024/25</t>
  </si>
  <si>
    <t>Approved payment schedule</t>
  </si>
  <si>
    <t>Transferred to municipalities for direct grants</t>
  </si>
  <si>
    <t>Actual expenditure National Department by 30 September 2024</t>
  </si>
  <si>
    <t>Actual expenditure by municipalities by 30 September 2024</t>
  </si>
  <si>
    <t>Actual expenditure National Department by 31 December 2024</t>
  </si>
  <si>
    <t>Actual expenditure by municipalities by 31 December 2024</t>
  </si>
  <si>
    <t>Actual expenditure National Department by 31 March 2025</t>
  </si>
  <si>
    <t>Actual expenditure by municipalities by 31 March 2025</t>
  </si>
  <si>
    <t>Actual expenditure National Department by 30 June 2025</t>
  </si>
  <si>
    <t>Actual expenditure by municipalities by 30 June 2025</t>
  </si>
  <si>
    <t>Actual expenditure National Department</t>
  </si>
  <si>
    <t>Actual expenditure by municipalities</t>
  </si>
  <si>
    <t>Exp as % of Allocation National Department</t>
  </si>
  <si>
    <t>Exp as % of Allocation by municipalities</t>
  </si>
  <si>
    <t>YTD expenditure by municipalities</t>
  </si>
  <si>
    <t>Direct Transfers</t>
  </si>
  <si>
    <t>Infrastructure</t>
  </si>
  <si>
    <t>Municipal Infrastructure Grant</t>
  </si>
  <si>
    <t>Public Transport Infrastructure Grant</t>
  </si>
  <si>
    <t>Public Transport Network Grant</t>
  </si>
  <si>
    <t>Integrated National Electrification Programme (Municipal) Grant</t>
  </si>
  <si>
    <t>Neighbourhood Development Partnership Grant (Capital Grant)</t>
  </si>
  <si>
    <t>2010 FIFA World Cup Stadiums Development Grant</t>
  </si>
  <si>
    <t>Rural Road Assets Management Systems Grant</t>
  </si>
  <si>
    <t>Municipal Drought Relief Grant</t>
  </si>
  <si>
    <t>Municipal Water Infrastructure Grant</t>
  </si>
  <si>
    <t>Rural Household Infrastructure Grant</t>
  </si>
  <si>
    <t>Municipal Disaster Recovery Grant</t>
  </si>
  <si>
    <t>Integrated City Development Grant</t>
  </si>
  <si>
    <t>Regional Bulk Infrastructure Grant (Schedule 5B)</t>
  </si>
  <si>
    <t>Water Services Infrastructure Grant (Schedule 5B)</t>
  </si>
  <si>
    <t>Municipal Emergency Housing Grant</t>
  </si>
  <si>
    <t>Integrated Urban Development Grant</t>
  </si>
  <si>
    <t>Informal Settlements Upgrading Partnership Grant (Schedule 5B)</t>
  </si>
  <si>
    <t>Urban Development Financing Grant (Schedule 4B)</t>
  </si>
  <si>
    <t>Capacity and Others</t>
  </si>
  <si>
    <t>2010 FIFA World Cup Host City Operating Grant</t>
  </si>
  <si>
    <t>Programme and Project Preperation Support Grant</t>
  </si>
  <si>
    <t>Local Government Financial Management Grant</t>
  </si>
  <si>
    <t>Municipal Systems Improvement Grant</t>
  </si>
  <si>
    <t>Expanded Public Works Programme Integrated Grant (Municipality)</t>
  </si>
  <si>
    <t>Infrastructure Skills Development Grant</t>
  </si>
  <si>
    <t>Water Services Operating Subsidy Grant</t>
  </si>
  <si>
    <t>Energy Efficiency and Demand Side Management</t>
  </si>
  <si>
    <t>Municipal Disaster Grant</t>
  </si>
  <si>
    <t>2013 Africa Cup of Nations Host City Operating Grant</t>
  </si>
  <si>
    <t>2014 African Nations Championship Host City Operating Grant</t>
  </si>
  <si>
    <t>Public Transport Network Operations Grant</t>
  </si>
  <si>
    <t>Municipal Human Settlements Capacity Grant</t>
  </si>
  <si>
    <t>Municipal Demarcation Transition Grant (Schedule 5B)</t>
  </si>
  <si>
    <t>Indirect Transfers</t>
  </si>
  <si>
    <t>Regional Bulk Infrastructure Grant</t>
  </si>
  <si>
    <t>Integrated National Electrification Programme (Eskom) Grant</t>
  </si>
  <si>
    <t>Neighbourhood Development Partnership Grant (Technical Assistance)</t>
  </si>
  <si>
    <t>Backlogs in Water and Sanitation at Clinics and Schools</t>
  </si>
  <si>
    <t>Backlogs in the Electrification of Clinics and Schools</t>
  </si>
  <si>
    <t>Rural Household Infrastructure Grant (Indirect)</t>
  </si>
  <si>
    <t>Municipal Water Infrastructure Grant (Indirect)</t>
  </si>
  <si>
    <t>Bucket Eradication Programme Grant</t>
  </si>
  <si>
    <t>Water Services Infrastructure Grant (Schedule 6B)</t>
  </si>
  <si>
    <t>Municipal Infrastructure Grant (Schedule 6B)</t>
  </si>
  <si>
    <t>Smart Meter Grant (Schedule 6B)</t>
  </si>
  <si>
    <t>Energy Efficiency and Demand Side Management (Eskom)</t>
  </si>
  <si>
    <t>Water Services Operating Subsidy Grant (Indirect)</t>
  </si>
  <si>
    <t>Municipal Systems Improvement Grant (Schedule 6B)</t>
  </si>
  <si>
    <t>Municipal Demarcation Transition Grant (Schedule 6B)</t>
  </si>
  <si>
    <t>Total</t>
  </si>
  <si>
    <t>Grants excluded from the publication</t>
  </si>
  <si>
    <t>Urban Settlement Development Grant</t>
  </si>
  <si>
    <t>Finance Mangement Grant: Technical Programme</t>
  </si>
  <si>
    <t>Total as per DoRA</t>
  </si>
  <si>
    <t>EASTERN CAPE: BUFFALO CITY (BUF)</t>
  </si>
  <si>
    <t>WESTERN CAPE: CAPE TOWN (CPT)</t>
  </si>
  <si>
    <t>GAUTENG: CITY OF EKURHULENI (EKU)</t>
  </si>
  <si>
    <t>KWAZULU-NATAL: ETHEKWINI (ETH)</t>
  </si>
  <si>
    <t>GAUTENG: CITY OF JOHANNESBURG (JHB)</t>
  </si>
  <si>
    <t>FREE STATE: MANGAUNG (MAN)</t>
  </si>
  <si>
    <t>EASTERN CAPE: NELSON MANDELA BAY (NMA)</t>
  </si>
  <si>
    <t>GAUTENG: CITY OF TSHWANE (TSH)</t>
  </si>
  <si>
    <t>Unallocated funds e.g DBSA, ESKOM, and Neighbourhood Development Grant.</t>
  </si>
  <si>
    <t>Spending of these grants is done at National department level and therefore no reporting is required from municipalities.</t>
  </si>
  <si>
    <t>Sources: DoRA Monthly reports by the national transferring officer and Municipal sign-offs and electronic verification.</t>
  </si>
  <si>
    <t>All the figures are unaudited.</t>
  </si>
  <si>
    <t>In future provincial Treasuries will be required to provide the National Treasury with a payment schedule</t>
  </si>
  <si>
    <t xml:space="preserve"> in the same format as the provincial payment schedule that correspond with the amount in Budget Statement 1 and 2.</t>
  </si>
  <si>
    <t>Municpal Manager:</t>
  </si>
  <si>
    <t>Chief Financial Officer:</t>
  </si>
  <si>
    <t>Date: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</si>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</sst>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#\ ###,"/>
    <numFmt numFmtId="165" formatCode="_(* #,##0_);_(* \(#,##0\);_(* &quot;- &quot;?_);_(@_)"/>
    <numFmt numFmtId="166" formatCode="0.0\%;\(0.0\%\);_(* &quot;-&quot;_)"/>
    <numFmt numFmtId="167" formatCode="_(* #,##0,_);_(* \(#,##0,\);_(* &quot;- &quot;?_);_(@_)"/>
  </numFmts>
  <fonts count="13" x14ac:knownFonts="1">
    <font>
      <sz val="10"/>
      <color rgb="FF000000"/>
      <name val="ARIAL"/>
    </font>
    <font>
      <sz val="10"/>
      <color rgb="FF000000"/>
      <name val="ARIAL"/>
    </font>
    <font>
      <b/>
      <sz val="8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name val="Arial Narrow"/>
      <family val="2"/>
    </font>
    <font>
      <sz val="8"/>
      <color indexed="8"/>
      <name val="Arial"/>
      <family val="2"/>
    </font>
    <font>
      <b/>
      <sz val="14"/>
      <color indexed="8"/>
      <name val="Arial"/>
      <family val="2"/>
    </font>
    <font>
      <b/>
      <sz val="11"/>
      <color indexed="8"/>
      <name val="Arial"/>
      <family val="2"/>
    </font>
    <font>
      <b/>
      <sz val="10"/>
      <color indexed="8"/>
      <name val="Arial"/>
      <family val="2"/>
    </font>
    <font>
      <b/>
      <sz val="10"/>
      <color indexed="8"/>
      <name val="Arial Narrow"/>
      <family val="2"/>
    </font>
    <font>
      <sz val="10"/>
      <color indexed="8"/>
      <name val="Arial Narrow"/>
      <family val="2"/>
    </font>
    <font>
      <b/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2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hair">
        <color indexed="64"/>
      </left>
      <right/>
      <top style="double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7">
    <xf numFmtId="0" fontId="0" fillId="0" borderId="0" xfId="0"/>
    <xf numFmtId="0" fontId="2" fillId="0" borderId="0" xfId="0" applyFont="1"/>
    <xf numFmtId="164" fontId="2" fillId="0" borderId="0" xfId="0" applyNumberFormat="1" applyFont="1"/>
    <xf numFmtId="10" fontId="2" fillId="0" borderId="0" xfId="1" applyNumberFormat="1" applyFont="1" applyFill="1" applyBorder="1" applyAlignment="1" applyProtection="1">
      <alignment horizontal="right"/>
    </xf>
    <xf numFmtId="0" fontId="4" fillId="0" borderId="0" xfId="0" applyFont="1"/>
    <xf numFmtId="165" fontId="5" fillId="0" borderId="0" xfId="0" applyNumberFormat="1" applyFont="1"/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  <xf numFmtId="0" fontId="9" fillId="0" borderId="1" xfId="0" applyFont="1" applyBorder="1" applyAlignment="1">
      <alignment wrapText="1"/>
    </xf>
    <xf numFmtId="0" fontId="9" fillId="0" borderId="2" xfId="0" applyFont="1" applyBorder="1" applyAlignment="1">
      <alignment wrapText="1"/>
    </xf>
    <xf numFmtId="0" fontId="10" fillId="0" borderId="5" xfId="0" applyFont="1" applyBorder="1"/>
    <xf numFmtId="0" fontId="10" fillId="0" borderId="6" xfId="0" applyFont="1" applyBorder="1" applyAlignment="1">
      <alignment horizontal="center" vertical="top" wrapText="1"/>
    </xf>
    <xf numFmtId="0" fontId="10" fillId="0" borderId="7" xfId="0" applyFont="1" applyBorder="1" applyAlignment="1">
      <alignment horizontal="center" vertical="top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166" fontId="10" fillId="0" borderId="11" xfId="0" applyNumberFormat="1" applyFont="1" applyBorder="1"/>
    <xf numFmtId="166" fontId="10" fillId="0" borderId="12" xfId="0" applyNumberFormat="1" applyFont="1" applyBorder="1"/>
    <xf numFmtId="166" fontId="10" fillId="0" borderId="12" xfId="0" applyNumberFormat="1" applyFont="1" applyBorder="1" applyAlignment="1">
      <alignment shrinkToFit="1"/>
    </xf>
    <xf numFmtId="0" fontId="10" fillId="0" borderId="13" xfId="0" applyFont="1" applyBorder="1"/>
    <xf numFmtId="166" fontId="10" fillId="0" borderId="15" xfId="0" applyNumberFormat="1" applyFont="1" applyBorder="1"/>
    <xf numFmtId="166" fontId="10" fillId="0" borderId="16" xfId="0" applyNumberFormat="1" applyFont="1" applyBorder="1"/>
    <xf numFmtId="166" fontId="10" fillId="0" borderId="16" xfId="0" applyNumberFormat="1" applyFont="1" applyBorder="1" applyAlignment="1">
      <alignment shrinkToFit="1"/>
    </xf>
    <xf numFmtId="0" fontId="11" fillId="0" borderId="9" xfId="0" applyFont="1" applyBorder="1"/>
    <xf numFmtId="166" fontId="11" fillId="0" borderId="11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wrapText="1"/>
    </xf>
    <xf numFmtId="166" fontId="11" fillId="0" borderId="12" xfId="0" applyNumberFormat="1" applyFont="1" applyBorder="1" applyAlignment="1">
      <alignment shrinkToFit="1"/>
    </xf>
    <xf numFmtId="0" fontId="3" fillId="0" borderId="0" xfId="0" applyFont="1"/>
    <xf numFmtId="0" fontId="10" fillId="0" borderId="17" xfId="0" applyFont="1" applyBorder="1"/>
    <xf numFmtId="166" fontId="10" fillId="0" borderId="19" xfId="0" applyNumberFormat="1" applyFont="1" applyBorder="1"/>
    <xf numFmtId="166" fontId="10" fillId="0" borderId="20" xfId="0" applyNumberFormat="1" applyFont="1" applyBorder="1"/>
    <xf numFmtId="166" fontId="10" fillId="0" borderId="20" xfId="0" applyNumberFormat="1" applyFont="1" applyBorder="1" applyAlignment="1">
      <alignment shrinkToFit="1"/>
    </xf>
    <xf numFmtId="0" fontId="0" fillId="0" borderId="21" xfId="0" applyBorder="1"/>
    <xf numFmtId="0" fontId="12" fillId="2" borderId="22" xfId="0" applyFont="1" applyFill="1" applyBorder="1" applyAlignment="1">
      <alignment horizontal="left"/>
    </xf>
    <xf numFmtId="164" fontId="12" fillId="2" borderId="23" xfId="0" applyNumberFormat="1" applyFont="1" applyFill="1" applyBorder="1" applyAlignment="1">
      <alignment horizontal="right"/>
    </xf>
    <xf numFmtId="164" fontId="12" fillId="2" borderId="24" xfId="0" applyNumberFormat="1" applyFont="1" applyFill="1" applyBorder="1" applyAlignment="1">
      <alignment horizontal="right"/>
    </xf>
    <xf numFmtId="167" fontId="10" fillId="0" borderId="10" xfId="0" applyNumberFormat="1" applyFont="1" applyBorder="1"/>
    <xf numFmtId="167" fontId="10" fillId="0" borderId="11" xfId="0" applyNumberFormat="1" applyFont="1" applyBorder="1"/>
    <xf numFmtId="167" fontId="10" fillId="0" borderId="12" xfId="0" applyNumberFormat="1" applyFont="1" applyBorder="1"/>
    <xf numFmtId="167" fontId="10" fillId="0" borderId="14" xfId="0" applyNumberFormat="1" applyFont="1" applyBorder="1"/>
    <xf numFmtId="167" fontId="10" fillId="0" borderId="15" xfId="0" applyNumberFormat="1" applyFont="1" applyBorder="1"/>
    <xf numFmtId="167" fontId="10" fillId="0" borderId="16" xfId="0" applyNumberFormat="1" applyFont="1" applyBorder="1"/>
    <xf numFmtId="167" fontId="11" fillId="0" borderId="10" xfId="0" applyNumberFormat="1" applyFont="1" applyBorder="1" applyAlignment="1">
      <alignment wrapText="1"/>
    </xf>
    <xf numFmtId="167" fontId="11" fillId="0" borderId="11" xfId="0" applyNumberFormat="1" applyFont="1" applyBorder="1" applyAlignment="1">
      <alignment wrapText="1"/>
    </xf>
    <xf numFmtId="167" fontId="11" fillId="0" borderId="12" xfId="0" applyNumberFormat="1" applyFont="1" applyBorder="1" applyAlignment="1">
      <alignment wrapText="1"/>
    </xf>
    <xf numFmtId="167" fontId="10" fillId="0" borderId="18" xfId="0" applyNumberFormat="1" applyFont="1" applyBorder="1"/>
    <xf numFmtId="167" fontId="10" fillId="0" borderId="19" xfId="0" applyNumberFormat="1" applyFont="1" applyBorder="1"/>
    <xf numFmtId="167" fontId="10" fillId="0" borderId="20" xfId="0" applyNumberFormat="1" applyFont="1" applyBorder="1"/>
    <xf numFmtId="167" fontId="12" fillId="2" borderId="22" xfId="0" applyNumberFormat="1" applyFont="1" applyFill="1" applyBorder="1" applyAlignment="1">
      <alignment horizontal="right"/>
    </xf>
    <xf numFmtId="167" fontId="12" fillId="2" borderId="23" xfId="0" applyNumberFormat="1" applyFont="1" applyFill="1" applyBorder="1" applyAlignment="1">
      <alignment horizontal="right"/>
    </xf>
    <xf numFmtId="167" fontId="12" fillId="2" borderId="24" xfId="0" applyNumberFormat="1" applyFont="1" applyFill="1" applyBorder="1" applyAlignment="1">
      <alignment horizontal="right"/>
    </xf>
    <xf numFmtId="167" fontId="12" fillId="2" borderId="25" xfId="0" applyNumberFormat="1" applyFont="1" applyFill="1" applyBorder="1" applyAlignment="1">
      <alignment horizontal="right"/>
    </xf>
    <xf numFmtId="0" fontId="9" fillId="0" borderId="3" xfId="0" applyFont="1" applyBorder="1" applyAlignment="1">
      <alignment horizontal="center" vertical="top" wrapText="1"/>
    </xf>
    <xf numFmtId="0" fontId="9" fillId="0" borderId="4" xfId="0" applyFont="1" applyBorder="1" applyAlignment="1">
      <alignment horizontal="center" vertical="top" wrapText="1"/>
    </xf>
    <xf numFmtId="0" fontId="6" fillId="0" borderId="0" xfId="0" applyFont="1" applyAlignment="1">
      <alignment horizontal="right" wrapText="1"/>
    </xf>
    <xf numFmtId="0" fontId="7" fillId="0" borderId="0" xfId="0" applyFont="1" applyAlignment="1">
      <alignment wrapText="1"/>
    </xf>
    <xf numFmtId="0" fontId="8" fillId="0" borderId="0" xfId="0" applyFont="1" applyAlignment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3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2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W80"/>
  <sheetViews>
    <sheetView showGridLines="0" tabSelected="1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12884657000</v>
      </c>
      <c r="C8" s="36">
        <f t="shared" si="0"/>
        <v>-1619830000</v>
      </c>
      <c r="D8" s="36">
        <f t="shared" si="0"/>
        <v>0</v>
      </c>
      <c r="E8" s="36">
        <f t="shared" si="0"/>
        <v>11264827000</v>
      </c>
      <c r="F8" s="37">
        <f t="shared" si="0"/>
        <v>11264827000</v>
      </c>
      <c r="G8" s="38">
        <f t="shared" si="0"/>
        <v>11216416000</v>
      </c>
      <c r="H8" s="37">
        <f t="shared" si="0"/>
        <v>1184691000</v>
      </c>
      <c r="I8" s="38">
        <f t="shared" si="0"/>
        <v>931620302</v>
      </c>
      <c r="J8" s="37">
        <f t="shared" si="0"/>
        <v>2183389000</v>
      </c>
      <c r="K8" s="38">
        <f t="shared" si="0"/>
        <v>1650364206</v>
      </c>
      <c r="L8" s="37">
        <f t="shared" si="0"/>
        <v>2072259000</v>
      </c>
      <c r="M8" s="38">
        <f t="shared" si="0"/>
        <v>1900158425</v>
      </c>
      <c r="N8" s="37">
        <f t="shared" si="0"/>
        <v>3340348000</v>
      </c>
      <c r="O8" s="38">
        <f t="shared" si="0"/>
        <v>1562977730</v>
      </c>
      <c r="P8" s="37">
        <f t="shared" si="0"/>
        <v>8780687000</v>
      </c>
      <c r="Q8" s="38">
        <f t="shared" si="0"/>
        <v>6045120663</v>
      </c>
      <c r="R8" s="16">
        <f>IF(($L8       =0),0,((($N8       -$L8       )/$L8       )*100))</f>
        <v>61.193557369035432</v>
      </c>
      <c r="S8" s="17">
        <f>IF(($M8       =0),0,((($O8       -$M8       )/$M8       )*100))</f>
        <v>-17.744872772911027</v>
      </c>
      <c r="T8" s="16">
        <f>IF(($E8       =0),0,(($P8       /$E8       )*100))</f>
        <v>77.947819349555928</v>
      </c>
      <c r="U8" s="18">
        <f>IF(($E8       =0),0,(($Q8       /$E8       )*100))</f>
        <v>53.663679548740518</v>
      </c>
      <c r="V8" s="37">
        <f t="shared" ref="V8:W8" si="1">+V9+V28</f>
        <v>136166000</v>
      </c>
      <c r="W8" s="38">
        <f t="shared" si="1"/>
        <v>115416000</v>
      </c>
    </row>
    <row r="9" spans="1:23" ht="13" x14ac:dyDescent="0.3">
      <c r="A9" s="19" t="s">
        <v>35</v>
      </c>
      <c r="B9" s="39">
        <f t="shared" ref="B9:Q9" si="2">SUM(B10:B27)</f>
        <v>12299075000</v>
      </c>
      <c r="C9" s="39">
        <f t="shared" si="2"/>
        <v>-1746488000</v>
      </c>
      <c r="D9" s="39">
        <f t="shared" si="2"/>
        <v>0</v>
      </c>
      <c r="E9" s="39">
        <f t="shared" si="2"/>
        <v>10552587000</v>
      </c>
      <c r="F9" s="40">
        <f t="shared" si="2"/>
        <v>10552587000</v>
      </c>
      <c r="G9" s="41">
        <f t="shared" si="2"/>
        <v>10504176000</v>
      </c>
      <c r="H9" s="40">
        <f t="shared" si="2"/>
        <v>1120120000</v>
      </c>
      <c r="I9" s="41">
        <f t="shared" si="2"/>
        <v>882814281</v>
      </c>
      <c r="J9" s="40">
        <f t="shared" si="2"/>
        <v>2052532000</v>
      </c>
      <c r="K9" s="41">
        <f t="shared" si="2"/>
        <v>1562480105</v>
      </c>
      <c r="L9" s="40">
        <f t="shared" si="2"/>
        <v>1907169000</v>
      </c>
      <c r="M9" s="41">
        <f t="shared" si="2"/>
        <v>1756195822</v>
      </c>
      <c r="N9" s="40">
        <f t="shared" si="2"/>
        <v>3213547000</v>
      </c>
      <c r="O9" s="41">
        <f t="shared" si="2"/>
        <v>1539496057</v>
      </c>
      <c r="P9" s="40">
        <f t="shared" si="2"/>
        <v>8293368000</v>
      </c>
      <c r="Q9" s="41">
        <f t="shared" si="2"/>
        <v>5740986265</v>
      </c>
      <c r="R9" s="20">
        <f>IF(($L9       =0),0,((($N9       -$L9       )/$L9       )*100))</f>
        <v>68.498282008568722</v>
      </c>
      <c r="S9" s="21">
        <f>IF(($M9       =0),0,((($O9       -$M9       )/$M9       )*100))</f>
        <v>-12.339157301559736</v>
      </c>
      <c r="T9" s="20">
        <f>IF(($E9       =0),0,(($P9       /$E9       )*100))</f>
        <v>78.590851702999458</v>
      </c>
      <c r="U9" s="22">
        <f>IF(($E9       =0),0,(($Q9       /$E9       )*100))</f>
        <v>54.403590939359226</v>
      </c>
      <c r="V9" s="40">
        <f t="shared" ref="V9:W9" si="3">SUM(V10:V27)</f>
        <v>122771000</v>
      </c>
      <c r="W9" s="41">
        <f t="shared" si="3"/>
        <v>114660000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6716689000</v>
      </c>
      <c r="C12" s="42">
        <v>-1801871000</v>
      </c>
      <c r="D12" s="42"/>
      <c r="E12" s="42">
        <f t="shared" si="4"/>
        <v>4914818000</v>
      </c>
      <c r="F12" s="43">
        <v>4914818000</v>
      </c>
      <c r="G12" s="44">
        <v>4914818000</v>
      </c>
      <c r="H12" s="43">
        <v>590361000</v>
      </c>
      <c r="I12" s="44">
        <v>452985738</v>
      </c>
      <c r="J12" s="43">
        <v>734535000</v>
      </c>
      <c r="K12" s="44">
        <v>766712112</v>
      </c>
      <c r="L12" s="43">
        <v>835860000</v>
      </c>
      <c r="M12" s="44">
        <v>659016588</v>
      </c>
      <c r="N12" s="43">
        <v>1514588000</v>
      </c>
      <c r="O12" s="44">
        <v>280028068</v>
      </c>
      <c r="P12" s="43">
        <f t="shared" si="5"/>
        <v>3675344000</v>
      </c>
      <c r="Q12" s="44">
        <f t="shared" si="6"/>
        <v>2158742506</v>
      </c>
      <c r="R12" s="24">
        <f t="shared" si="7"/>
        <v>81.201158088675143</v>
      </c>
      <c r="S12" s="25">
        <f t="shared" si="8"/>
        <v>-57.508191280915064</v>
      </c>
      <c r="T12" s="24">
        <f t="shared" si="9"/>
        <v>74.780876931760247</v>
      </c>
      <c r="U12" s="26">
        <f t="shared" si="10"/>
        <v>43.923142342198638</v>
      </c>
      <c r="V12" s="43">
        <v>118271000</v>
      </c>
      <c r="W12" s="44">
        <v>114660000</v>
      </c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817192000</v>
      </c>
      <c r="C14" s="42">
        <v>-20028000</v>
      </c>
      <c r="D14" s="42"/>
      <c r="E14" s="42">
        <f t="shared" si="4"/>
        <v>797164000</v>
      </c>
      <c r="F14" s="43">
        <v>797164000</v>
      </c>
      <c r="G14" s="44">
        <v>797164000</v>
      </c>
      <c r="H14" s="43">
        <v>114142000</v>
      </c>
      <c r="I14" s="44">
        <v>61640247</v>
      </c>
      <c r="J14" s="43">
        <v>157716000</v>
      </c>
      <c r="K14" s="44">
        <v>143336603</v>
      </c>
      <c r="L14" s="43">
        <v>198150000</v>
      </c>
      <c r="M14" s="44">
        <v>240358407</v>
      </c>
      <c r="N14" s="43">
        <v>238769000</v>
      </c>
      <c r="O14" s="44">
        <v>87611273</v>
      </c>
      <c r="P14" s="43">
        <f t="shared" si="5"/>
        <v>708777000</v>
      </c>
      <c r="Q14" s="44">
        <f t="shared" si="6"/>
        <v>532946530</v>
      </c>
      <c r="R14" s="24">
        <f t="shared" si="7"/>
        <v>20.499116830683825</v>
      </c>
      <c r="S14" s="25">
        <f t="shared" si="8"/>
        <v>-63.549736373481622</v>
      </c>
      <c r="T14" s="24">
        <f t="shared" si="9"/>
        <v>88.91231917146284</v>
      </c>
      <c r="U14" s="26">
        <f t="shared" si="10"/>
        <v>66.855318353563391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167000000</v>
      </c>
      <c r="D20" s="42"/>
      <c r="E20" s="42">
        <f t="shared" si="4"/>
        <v>167000000</v>
      </c>
      <c r="F20" s="43">
        <v>167000000</v>
      </c>
      <c r="G20" s="44">
        <v>167000000</v>
      </c>
      <c r="H20" s="43"/>
      <c r="I20" s="44"/>
      <c r="J20" s="43"/>
      <c r="K20" s="44"/>
      <c r="L20" s="43"/>
      <c r="M20" s="44"/>
      <c r="N20" s="43">
        <v>4382000</v>
      </c>
      <c r="O20" s="44"/>
      <c r="P20" s="43">
        <f t="shared" si="5"/>
        <v>4382000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2.6239520958083835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250000000</v>
      </c>
      <c r="C22" s="42">
        <v>-91589000</v>
      </c>
      <c r="D22" s="42"/>
      <c r="E22" s="42">
        <f t="shared" si="4"/>
        <v>158411000</v>
      </c>
      <c r="F22" s="43">
        <v>158411000</v>
      </c>
      <c r="G22" s="44">
        <v>110000000</v>
      </c>
      <c r="H22" s="43"/>
      <c r="I22" s="44"/>
      <c r="J22" s="43">
        <v>7910000</v>
      </c>
      <c r="K22" s="44"/>
      <c r="L22" s="43">
        <v>21239000</v>
      </c>
      <c r="M22" s="44"/>
      <c r="N22" s="43">
        <v>74178000</v>
      </c>
      <c r="O22" s="44"/>
      <c r="P22" s="43">
        <f t="shared" si="5"/>
        <v>103327000</v>
      </c>
      <c r="Q22" s="44">
        <f t="shared" si="6"/>
        <v>0</v>
      </c>
      <c r="R22" s="24">
        <f t="shared" si="7"/>
        <v>249.25373134328356</v>
      </c>
      <c r="S22" s="25">
        <f t="shared" si="8"/>
        <v>0</v>
      </c>
      <c r="T22" s="24">
        <f t="shared" si="9"/>
        <v>65.227162255146425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4515194000</v>
      </c>
      <c r="C26" s="42"/>
      <c r="D26" s="42"/>
      <c r="E26" s="42">
        <f t="shared" si="4"/>
        <v>4515194000</v>
      </c>
      <c r="F26" s="43">
        <v>4515194000</v>
      </c>
      <c r="G26" s="44">
        <v>4515194000</v>
      </c>
      <c r="H26" s="43">
        <v>415617000</v>
      </c>
      <c r="I26" s="44">
        <v>368188296</v>
      </c>
      <c r="J26" s="43">
        <v>1152371000</v>
      </c>
      <c r="K26" s="44">
        <v>652431390</v>
      </c>
      <c r="L26" s="43">
        <v>851920000</v>
      </c>
      <c r="M26" s="44">
        <v>856820827</v>
      </c>
      <c r="N26" s="43">
        <v>1381630000</v>
      </c>
      <c r="O26" s="44">
        <v>1171856716</v>
      </c>
      <c r="P26" s="43">
        <f t="shared" si="5"/>
        <v>3801538000</v>
      </c>
      <c r="Q26" s="44">
        <f t="shared" si="6"/>
        <v>3049297229</v>
      </c>
      <c r="R26" s="24">
        <f t="shared" si="7"/>
        <v>62.178373556202459</v>
      </c>
      <c r="S26" s="25">
        <f t="shared" si="8"/>
        <v>36.768000855329348</v>
      </c>
      <c r="T26" s="24">
        <f t="shared" si="9"/>
        <v>84.194344694823741</v>
      </c>
      <c r="U26" s="26">
        <f t="shared" si="10"/>
        <v>67.534135388202586</v>
      </c>
      <c r="V26" s="43">
        <v>4500000</v>
      </c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585582000</v>
      </c>
      <c r="C28" s="39">
        <f t="shared" si="11"/>
        <v>126658000</v>
      </c>
      <c r="D28" s="39">
        <f t="shared" si="11"/>
        <v>0</v>
      </c>
      <c r="E28" s="39">
        <f t="shared" si="11"/>
        <v>712240000</v>
      </c>
      <c r="F28" s="40">
        <f t="shared" si="11"/>
        <v>712240000</v>
      </c>
      <c r="G28" s="41">
        <f t="shared" si="11"/>
        <v>712240000</v>
      </c>
      <c r="H28" s="40">
        <f t="shared" si="11"/>
        <v>64571000</v>
      </c>
      <c r="I28" s="41">
        <f t="shared" si="11"/>
        <v>48806021</v>
      </c>
      <c r="J28" s="40">
        <f t="shared" si="11"/>
        <v>130857000</v>
      </c>
      <c r="K28" s="41">
        <f t="shared" si="11"/>
        <v>87884101</v>
      </c>
      <c r="L28" s="40">
        <f t="shared" si="11"/>
        <v>165090000</v>
      </c>
      <c r="M28" s="41">
        <f t="shared" si="11"/>
        <v>143962603</v>
      </c>
      <c r="N28" s="40">
        <f t="shared" si="11"/>
        <v>126801000</v>
      </c>
      <c r="O28" s="41">
        <f t="shared" si="11"/>
        <v>23481673</v>
      </c>
      <c r="P28" s="40">
        <f t="shared" si="11"/>
        <v>487319000</v>
      </c>
      <c r="Q28" s="41">
        <f t="shared" si="11"/>
        <v>304134398</v>
      </c>
      <c r="R28" s="20">
        <f t="shared" si="7"/>
        <v>-23.192803925131749</v>
      </c>
      <c r="S28" s="21">
        <f t="shared" si="8"/>
        <v>-83.689046661652824</v>
      </c>
      <c r="T28" s="20">
        <f t="shared" si="9"/>
        <v>68.420616646074365</v>
      </c>
      <c r="U28" s="22">
        <f t="shared" si="10"/>
        <v>42.701111703920027</v>
      </c>
      <c r="V28" s="40">
        <f t="shared" ref="V28:W28" si="12">SUM(V29:V42)</f>
        <v>13395000</v>
      </c>
      <c r="W28" s="41">
        <f t="shared" si="12"/>
        <v>756000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385840000</v>
      </c>
      <c r="C30" s="42"/>
      <c r="D30" s="42"/>
      <c r="E30" s="42">
        <f t="shared" si="4"/>
        <v>385840000</v>
      </c>
      <c r="F30" s="43">
        <v>385840000</v>
      </c>
      <c r="G30" s="44">
        <v>385840000</v>
      </c>
      <c r="H30" s="43">
        <v>10178000</v>
      </c>
      <c r="I30" s="44">
        <v>9533529</v>
      </c>
      <c r="J30" s="43">
        <v>72199000</v>
      </c>
      <c r="K30" s="44">
        <v>37398792</v>
      </c>
      <c r="L30" s="43">
        <v>124500000</v>
      </c>
      <c r="M30" s="44">
        <v>109089246</v>
      </c>
      <c r="N30" s="43">
        <v>88280000</v>
      </c>
      <c r="O30" s="44">
        <v>7816942</v>
      </c>
      <c r="P30" s="43">
        <f t="shared" si="5"/>
        <v>295157000</v>
      </c>
      <c r="Q30" s="44">
        <f t="shared" si="6"/>
        <v>163838509</v>
      </c>
      <c r="R30" s="24">
        <f t="shared" si="7"/>
        <v>-29.092369477911646</v>
      </c>
      <c r="S30" s="25">
        <f t="shared" si="8"/>
        <v>-92.834360593160582</v>
      </c>
      <c r="T30" s="24">
        <f t="shared" si="9"/>
        <v>76.497252747252745</v>
      </c>
      <c r="U30" s="26">
        <f t="shared" si="10"/>
        <v>42.462810750570185</v>
      </c>
      <c r="V30" s="43">
        <v>287000</v>
      </c>
      <c r="W30" s="44"/>
    </row>
    <row r="31" spans="1:23" ht="13" x14ac:dyDescent="0.3">
      <c r="A31" s="23" t="s">
        <v>57</v>
      </c>
      <c r="B31" s="42">
        <v>10000000</v>
      </c>
      <c r="C31" s="42"/>
      <c r="D31" s="42"/>
      <c r="E31" s="42">
        <f t="shared" si="4"/>
        <v>10000000</v>
      </c>
      <c r="F31" s="43">
        <v>10000000</v>
      </c>
      <c r="G31" s="44">
        <v>10000000</v>
      </c>
      <c r="H31" s="43">
        <v>2260000</v>
      </c>
      <c r="I31" s="44">
        <v>1312031</v>
      </c>
      <c r="J31" s="43">
        <v>2166000</v>
      </c>
      <c r="K31" s="44">
        <v>2484533</v>
      </c>
      <c r="L31" s="43">
        <v>2224000</v>
      </c>
      <c r="M31" s="44">
        <v>1659361</v>
      </c>
      <c r="N31" s="43"/>
      <c r="O31" s="44">
        <v>-115035</v>
      </c>
      <c r="P31" s="43">
        <f t="shared" si="5"/>
        <v>6650000</v>
      </c>
      <c r="Q31" s="44">
        <f t="shared" si="6"/>
        <v>5340890</v>
      </c>
      <c r="R31" s="24">
        <f t="shared" si="7"/>
        <v>-100</v>
      </c>
      <c r="S31" s="25">
        <f t="shared" si="8"/>
        <v>-106.93248786731759</v>
      </c>
      <c r="T31" s="24">
        <f t="shared" si="9"/>
        <v>66.5</v>
      </c>
      <c r="U31" s="26">
        <f t="shared" si="10"/>
        <v>53.408900000000003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86442000</v>
      </c>
      <c r="C33" s="42"/>
      <c r="D33" s="42"/>
      <c r="E33" s="42">
        <f t="shared" si="4"/>
        <v>86442000</v>
      </c>
      <c r="F33" s="43">
        <v>86442000</v>
      </c>
      <c r="G33" s="44">
        <v>86442000</v>
      </c>
      <c r="H33" s="43">
        <v>31185000</v>
      </c>
      <c r="I33" s="44">
        <v>13186147</v>
      </c>
      <c r="J33" s="43">
        <v>31247000</v>
      </c>
      <c r="K33" s="44">
        <v>34078419</v>
      </c>
      <c r="L33" s="43">
        <v>14316000</v>
      </c>
      <c r="M33" s="44">
        <v>13070388</v>
      </c>
      <c r="N33" s="43">
        <v>5389000</v>
      </c>
      <c r="O33" s="44">
        <v>3746899</v>
      </c>
      <c r="P33" s="43">
        <f t="shared" si="5"/>
        <v>82137000</v>
      </c>
      <c r="Q33" s="44">
        <f t="shared" si="6"/>
        <v>64081853</v>
      </c>
      <c r="R33" s="24">
        <f t="shared" si="7"/>
        <v>-62.356803576417995</v>
      </c>
      <c r="S33" s="25">
        <f t="shared" si="8"/>
        <v>-71.332916819301772</v>
      </c>
      <c r="T33" s="24">
        <f t="shared" si="9"/>
        <v>95.019782050392166</v>
      </c>
      <c r="U33" s="26">
        <f t="shared" si="10"/>
        <v>74.132774577173137</v>
      </c>
      <c r="V33" s="43"/>
      <c r="W33" s="44"/>
    </row>
    <row r="34" spans="1:23" ht="13" x14ac:dyDescent="0.3">
      <c r="A34" s="23" t="s">
        <v>60</v>
      </c>
      <c r="B34" s="42">
        <v>68300000</v>
      </c>
      <c r="C34" s="42">
        <v>2500000</v>
      </c>
      <c r="D34" s="42"/>
      <c r="E34" s="42">
        <f t="shared" si="4"/>
        <v>70800000</v>
      </c>
      <c r="F34" s="43">
        <v>70800000</v>
      </c>
      <c r="G34" s="44">
        <v>70800000</v>
      </c>
      <c r="H34" s="43">
        <v>16796000</v>
      </c>
      <c r="I34" s="44">
        <v>19279318</v>
      </c>
      <c r="J34" s="43">
        <v>16364000</v>
      </c>
      <c r="K34" s="44">
        <v>11138012</v>
      </c>
      <c r="L34" s="43">
        <v>13948000</v>
      </c>
      <c r="M34" s="44">
        <v>15634890</v>
      </c>
      <c r="N34" s="43">
        <v>14099000</v>
      </c>
      <c r="O34" s="44">
        <v>7007150</v>
      </c>
      <c r="P34" s="43">
        <f t="shared" si="5"/>
        <v>61207000</v>
      </c>
      <c r="Q34" s="44">
        <f t="shared" si="6"/>
        <v>53059370</v>
      </c>
      <c r="R34" s="24">
        <f t="shared" si="7"/>
        <v>1.0825924863779752</v>
      </c>
      <c r="S34" s="25">
        <f t="shared" si="8"/>
        <v>-55.182607616682944</v>
      </c>
      <c r="T34" s="24">
        <f t="shared" si="9"/>
        <v>86.450564971751405</v>
      </c>
      <c r="U34" s="26">
        <f t="shared" si="10"/>
        <v>74.94261299435027</v>
      </c>
      <c r="V34" s="43">
        <v>1115000</v>
      </c>
      <c r="W34" s="44">
        <v>756000</v>
      </c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35000000</v>
      </c>
      <c r="C36" s="42"/>
      <c r="D36" s="42"/>
      <c r="E36" s="42">
        <f t="shared" si="4"/>
        <v>35000000</v>
      </c>
      <c r="F36" s="43">
        <v>35000000</v>
      </c>
      <c r="G36" s="44">
        <v>35000000</v>
      </c>
      <c r="H36" s="43">
        <v>4152000</v>
      </c>
      <c r="I36" s="44">
        <v>5493931</v>
      </c>
      <c r="J36" s="43">
        <v>8881000</v>
      </c>
      <c r="K36" s="44">
        <v>2427267</v>
      </c>
      <c r="L36" s="43">
        <v>10102000</v>
      </c>
      <c r="M36" s="44">
        <v>4509783</v>
      </c>
      <c r="N36" s="43">
        <v>5585000</v>
      </c>
      <c r="O36" s="44">
        <v>4850324</v>
      </c>
      <c r="P36" s="43">
        <f t="shared" si="5"/>
        <v>28720000</v>
      </c>
      <c r="Q36" s="44">
        <f t="shared" si="6"/>
        <v>17281305</v>
      </c>
      <c r="R36" s="24">
        <f t="shared" si="7"/>
        <v>-44.713918036032467</v>
      </c>
      <c r="S36" s="25">
        <f t="shared" si="8"/>
        <v>7.5511615525625073</v>
      </c>
      <c r="T36" s="24">
        <f t="shared" si="9"/>
        <v>82.057142857142864</v>
      </c>
      <c r="U36" s="26">
        <f t="shared" si="10"/>
        <v>49.375157142857148</v>
      </c>
      <c r="V36" s="43"/>
      <c r="W36" s="44"/>
    </row>
    <row r="37" spans="1:23" ht="13" x14ac:dyDescent="0.3">
      <c r="A37" s="23" t="s">
        <v>63</v>
      </c>
      <c r="B37" s="42"/>
      <c r="C37" s="42">
        <v>124158000</v>
      </c>
      <c r="D37" s="42"/>
      <c r="E37" s="42">
        <f t="shared" si="4"/>
        <v>124158000</v>
      </c>
      <c r="F37" s="43">
        <v>124158000</v>
      </c>
      <c r="G37" s="44">
        <v>124158000</v>
      </c>
      <c r="H37" s="43"/>
      <c r="I37" s="44">
        <v>1065</v>
      </c>
      <c r="J37" s="43"/>
      <c r="K37" s="44">
        <v>357078</v>
      </c>
      <c r="L37" s="43"/>
      <c r="M37" s="44">
        <v>-1065</v>
      </c>
      <c r="N37" s="43">
        <v>13448000</v>
      </c>
      <c r="O37" s="44">
        <v>175393</v>
      </c>
      <c r="P37" s="43">
        <f t="shared" si="5"/>
        <v>13448000</v>
      </c>
      <c r="Q37" s="44">
        <f t="shared" si="6"/>
        <v>532471</v>
      </c>
      <c r="R37" s="24">
        <f t="shared" si="7"/>
        <v>0</v>
      </c>
      <c r="S37" s="25">
        <f t="shared" si="8"/>
        <v>-16568.826291079815</v>
      </c>
      <c r="T37" s="24">
        <f t="shared" si="9"/>
        <v>10.831360041237778</v>
      </c>
      <c r="U37" s="26">
        <f t="shared" si="10"/>
        <v>0.42886563894392632</v>
      </c>
      <c r="V37" s="43">
        <v>11993000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252451000</v>
      </c>
      <c r="C43" s="45">
        <f t="shared" si="20"/>
        <v>-28482000</v>
      </c>
      <c r="D43" s="45">
        <f t="shared" si="20"/>
        <v>0</v>
      </c>
      <c r="E43" s="45">
        <f t="shared" si="20"/>
        <v>223969000</v>
      </c>
      <c r="F43" s="46">
        <f t="shared" si="20"/>
        <v>232551000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16220000</v>
      </c>
      <c r="O43" s="47">
        <f t="shared" si="20"/>
        <v>0</v>
      </c>
      <c r="P43" s="46">
        <f t="shared" si="20"/>
        <v>16220000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7.2420736798396206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231473000</v>
      </c>
      <c r="C44" s="39">
        <f t="shared" si="22"/>
        <v>-28482000</v>
      </c>
      <c r="D44" s="39">
        <f t="shared" si="22"/>
        <v>0</v>
      </c>
      <c r="E44" s="39">
        <f t="shared" si="22"/>
        <v>202991000</v>
      </c>
      <c r="F44" s="40">
        <f t="shared" si="22"/>
        <v>211573000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16220000</v>
      </c>
      <c r="O44" s="41">
        <f t="shared" si="22"/>
        <v>0</v>
      </c>
      <c r="P44" s="40">
        <f t="shared" si="22"/>
        <v>16220000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7.9905020419624506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208473000</v>
      </c>
      <c r="C46" s="42">
        <v>-8582000</v>
      </c>
      <c r="D46" s="42"/>
      <c r="E46" s="42">
        <f t="shared" si="13"/>
        <v>199891000</v>
      </c>
      <c r="F46" s="43">
        <v>208473000</v>
      </c>
      <c r="G46" s="44"/>
      <c r="H46" s="43"/>
      <c r="I46" s="44"/>
      <c r="J46" s="43"/>
      <c r="K46" s="44"/>
      <c r="L46" s="43"/>
      <c r="M46" s="44"/>
      <c r="N46" s="43">
        <v>16220000</v>
      </c>
      <c r="O46" s="44"/>
      <c r="P46" s="43">
        <f t="shared" si="14"/>
        <v>16220000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8.1144223601863015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23000000</v>
      </c>
      <c r="C47" s="42">
        <v>-19900000</v>
      </c>
      <c r="D47" s="42"/>
      <c r="E47" s="42">
        <f t="shared" si="13"/>
        <v>3100000</v>
      </c>
      <c r="F47" s="43">
        <v>3100000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20978000</v>
      </c>
      <c r="C56" s="39">
        <f t="shared" si="24"/>
        <v>0</v>
      </c>
      <c r="D56" s="39">
        <f t="shared" si="24"/>
        <v>0</v>
      </c>
      <c r="E56" s="39">
        <f t="shared" si="24"/>
        <v>20978000</v>
      </c>
      <c r="F56" s="40">
        <f t="shared" si="24"/>
        <v>20978000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20978000</v>
      </c>
      <c r="C59" s="42"/>
      <c r="D59" s="42"/>
      <c r="E59" s="42">
        <f t="shared" si="13"/>
        <v>20978000</v>
      </c>
      <c r="F59" s="43">
        <v>20978000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13137108000</v>
      </c>
      <c r="C61" s="39">
        <f t="shared" si="26"/>
        <v>-1648312000</v>
      </c>
      <c r="D61" s="39">
        <f t="shared" si="26"/>
        <v>0</v>
      </c>
      <c r="E61" s="39">
        <f t="shared" si="26"/>
        <v>11488796000</v>
      </c>
      <c r="F61" s="40">
        <f t="shared" si="26"/>
        <v>11497378000</v>
      </c>
      <c r="G61" s="41">
        <f t="shared" si="26"/>
        <v>11216416000</v>
      </c>
      <c r="H61" s="40">
        <f t="shared" si="26"/>
        <v>1184691000</v>
      </c>
      <c r="I61" s="41">
        <f t="shared" si="26"/>
        <v>931620302</v>
      </c>
      <c r="J61" s="40">
        <f t="shared" si="26"/>
        <v>2183389000</v>
      </c>
      <c r="K61" s="41">
        <f t="shared" si="26"/>
        <v>1650364206</v>
      </c>
      <c r="L61" s="40">
        <f t="shared" si="26"/>
        <v>2072259000</v>
      </c>
      <c r="M61" s="41">
        <f t="shared" si="26"/>
        <v>1900158425</v>
      </c>
      <c r="N61" s="40">
        <f t="shared" si="26"/>
        <v>3356568000</v>
      </c>
      <c r="O61" s="41">
        <f t="shared" si="26"/>
        <v>1562977730</v>
      </c>
      <c r="P61" s="40">
        <f t="shared" si="26"/>
        <v>8796907000</v>
      </c>
      <c r="Q61" s="41">
        <f t="shared" si="26"/>
        <v>6045120663</v>
      </c>
      <c r="R61" s="20">
        <f t="shared" si="16"/>
        <v>61.976278061767374</v>
      </c>
      <c r="S61" s="21">
        <f t="shared" si="17"/>
        <v>-17.744872772911027</v>
      </c>
      <c r="T61" s="20">
        <f t="shared" si="18"/>
        <v>76.569442089493094</v>
      </c>
      <c r="U61" s="22">
        <f t="shared" si="19"/>
        <v>52.617529835154173</v>
      </c>
      <c r="V61" s="40">
        <f t="shared" ref="V61:W61" si="27">+V8+V43</f>
        <v>136166000</v>
      </c>
      <c r="W61" s="41">
        <f t="shared" si="27"/>
        <v>115416000</v>
      </c>
    </row>
    <row r="62" spans="1:23" ht="13" x14ac:dyDescent="0.3">
      <c r="A62" s="19" t="s">
        <v>86</v>
      </c>
      <c r="B62" s="39">
        <f t="shared" ref="B62:Q62" si="28">SUM(B63:B64)</f>
        <v>8705124000</v>
      </c>
      <c r="C62" s="39">
        <f t="shared" si="28"/>
        <v>0</v>
      </c>
      <c r="D62" s="39">
        <f t="shared" si="28"/>
        <v>0</v>
      </c>
      <c r="E62" s="39">
        <f t="shared" si="28"/>
        <v>8705124000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801760390</v>
      </c>
      <c r="J62" s="40">
        <f t="shared" si="28"/>
        <v>0</v>
      </c>
      <c r="K62" s="41">
        <f t="shared" si="28"/>
        <v>1332259461</v>
      </c>
      <c r="L62" s="40">
        <f t="shared" si="28"/>
        <v>0</v>
      </c>
      <c r="M62" s="41">
        <f t="shared" si="28"/>
        <v>1533390275</v>
      </c>
      <c r="N62" s="40">
        <f t="shared" si="28"/>
        <v>0</v>
      </c>
      <c r="O62" s="41">
        <f t="shared" si="28"/>
        <v>2317606602</v>
      </c>
      <c r="P62" s="40">
        <f t="shared" si="28"/>
        <v>0</v>
      </c>
      <c r="Q62" s="41">
        <f t="shared" si="28"/>
        <v>5985016728</v>
      </c>
      <c r="R62" s="20">
        <f t="shared" si="16"/>
        <v>0</v>
      </c>
      <c r="S62" s="21">
        <f t="shared" si="17"/>
        <v>51.142643838666579</v>
      </c>
      <c r="T62" s="20">
        <f t="shared" si="18"/>
        <v>0</v>
      </c>
      <c r="U62" s="22">
        <f t="shared" si="19"/>
        <v>68.752802694137387</v>
      </c>
      <c r="V62" s="40">
        <f t="shared" ref="V62:W62" si="29">SUM(V63:V64)</f>
        <v>90063000</v>
      </c>
      <c r="W62" s="41">
        <f t="shared" si="29"/>
        <v>37313000</v>
      </c>
    </row>
    <row r="63" spans="1:23" s="27" customFormat="1" ht="12.75" customHeight="1" thickBot="1" x14ac:dyDescent="0.35">
      <c r="A63" s="23" t="s">
        <v>87</v>
      </c>
      <c r="B63" s="42">
        <v>8705124000</v>
      </c>
      <c r="C63" s="42"/>
      <c r="D63" s="42"/>
      <c r="E63" s="42">
        <f t="shared" si="13"/>
        <v>8705124000</v>
      </c>
      <c r="F63" s="43"/>
      <c r="G63" s="44"/>
      <c r="H63" s="43"/>
      <c r="I63" s="44">
        <v>801760390</v>
      </c>
      <c r="J63" s="43"/>
      <c r="K63" s="44">
        <v>1332259461</v>
      </c>
      <c r="L63" s="43"/>
      <c r="M63" s="44">
        <v>1533390275</v>
      </c>
      <c r="N63" s="43"/>
      <c r="O63" s="44">
        <v>2317606602</v>
      </c>
      <c r="P63" s="43">
        <f t="shared" si="14"/>
        <v>0</v>
      </c>
      <c r="Q63" s="44">
        <f t="shared" si="15"/>
        <v>5985016728</v>
      </c>
      <c r="R63" s="24">
        <f t="shared" si="16"/>
        <v>0</v>
      </c>
      <c r="S63" s="25">
        <f t="shared" si="17"/>
        <v>51.142643838666579</v>
      </c>
      <c r="T63" s="24">
        <f t="shared" si="18"/>
        <v>0</v>
      </c>
      <c r="U63" s="26">
        <f t="shared" si="19"/>
        <v>68.752802694137387</v>
      </c>
      <c r="V63" s="43">
        <v>90063000</v>
      </c>
      <c r="W63" s="44">
        <v>37313000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21842232000</v>
      </c>
      <c r="C65" s="48">
        <f t="shared" si="30"/>
        <v>-1648312000</v>
      </c>
      <c r="D65" s="48">
        <f t="shared" si="30"/>
        <v>0</v>
      </c>
      <c r="E65" s="48">
        <f t="shared" si="30"/>
        <v>20193920000</v>
      </c>
      <c r="F65" s="49">
        <f t="shared" si="30"/>
        <v>11497378000</v>
      </c>
      <c r="G65" s="50">
        <f t="shared" si="30"/>
        <v>11216416000</v>
      </c>
      <c r="H65" s="49">
        <f t="shared" si="30"/>
        <v>1184691000</v>
      </c>
      <c r="I65" s="50">
        <f t="shared" si="30"/>
        <v>1733380692</v>
      </c>
      <c r="J65" s="49">
        <f t="shared" si="30"/>
        <v>2183389000</v>
      </c>
      <c r="K65" s="50">
        <f t="shared" si="30"/>
        <v>2982623667</v>
      </c>
      <c r="L65" s="49">
        <f t="shared" si="30"/>
        <v>2072259000</v>
      </c>
      <c r="M65" s="51">
        <f t="shared" si="30"/>
        <v>3433548700</v>
      </c>
      <c r="N65" s="49">
        <f t="shared" si="30"/>
        <v>3356568000</v>
      </c>
      <c r="O65" s="50">
        <f t="shared" si="30"/>
        <v>3880584332</v>
      </c>
      <c r="P65" s="49">
        <f t="shared" si="30"/>
        <v>8796907000</v>
      </c>
      <c r="Q65" s="50">
        <f t="shared" si="30"/>
        <v>12030137391</v>
      </c>
      <c r="R65" s="34">
        <f t="shared" si="16"/>
        <v>61.976278061767374</v>
      </c>
      <c r="S65" s="35">
        <f t="shared" si="17"/>
        <v>13.019638603058112</v>
      </c>
      <c r="T65" s="34">
        <f t="shared" si="18"/>
        <v>43.56215633220296</v>
      </c>
      <c r="U65" s="35">
        <f t="shared" si="19"/>
        <v>59.573066502194713</v>
      </c>
      <c r="V65" s="49">
        <f>+V61+V62</f>
        <v>226229000</v>
      </c>
      <c r="W65" s="50">
        <f>+W61+W62</f>
        <v>152729000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90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389676000</v>
      </c>
      <c r="C8" s="36">
        <f t="shared" si="0"/>
        <v>35515000</v>
      </c>
      <c r="D8" s="36">
        <f t="shared" si="0"/>
        <v>0</v>
      </c>
      <c r="E8" s="36">
        <f t="shared" si="0"/>
        <v>425191000</v>
      </c>
      <c r="F8" s="37">
        <f t="shared" si="0"/>
        <v>425191000</v>
      </c>
      <c r="G8" s="38">
        <f t="shared" si="0"/>
        <v>425191000</v>
      </c>
      <c r="H8" s="37">
        <f t="shared" si="0"/>
        <v>13432000</v>
      </c>
      <c r="I8" s="38">
        <f t="shared" si="0"/>
        <v>17636833</v>
      </c>
      <c r="J8" s="37">
        <f t="shared" si="0"/>
        <v>76169000</v>
      </c>
      <c r="K8" s="38">
        <f t="shared" si="0"/>
        <v>57577423</v>
      </c>
      <c r="L8" s="37">
        <f t="shared" si="0"/>
        <v>120000000</v>
      </c>
      <c r="M8" s="38">
        <f t="shared" si="0"/>
        <v>73874493</v>
      </c>
      <c r="N8" s="37">
        <f t="shared" si="0"/>
        <v>91791000</v>
      </c>
      <c r="O8" s="38">
        <f t="shared" si="0"/>
        <v>103972029</v>
      </c>
      <c r="P8" s="37">
        <f t="shared" si="0"/>
        <v>301392000</v>
      </c>
      <c r="Q8" s="38">
        <f t="shared" si="0"/>
        <v>253060778</v>
      </c>
      <c r="R8" s="16">
        <f>IF(($L8       =0),0,((($N8       -$L8       )/$L8       )*100))</f>
        <v>-23.5075</v>
      </c>
      <c r="S8" s="17">
        <f>IF(($M8       =0),0,((($O8       -$M8       )/$M8       )*100))</f>
        <v>40.741445088496242</v>
      </c>
      <c r="T8" s="16">
        <f>IF(($E8       =0),0,(($P8       /$E8       )*100))</f>
        <v>70.883908643409669</v>
      </c>
      <c r="U8" s="18">
        <f>IF(($E8       =0),0,(($Q8       /$E8       )*100))</f>
        <v>59.516964846386678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360362000</v>
      </c>
      <c r="C9" s="39">
        <f t="shared" si="2"/>
        <v>-9085000</v>
      </c>
      <c r="D9" s="39">
        <f t="shared" si="2"/>
        <v>0</v>
      </c>
      <c r="E9" s="39">
        <f t="shared" si="2"/>
        <v>351277000</v>
      </c>
      <c r="F9" s="40">
        <f t="shared" si="2"/>
        <v>351277000</v>
      </c>
      <c r="G9" s="41">
        <f t="shared" si="2"/>
        <v>351277000</v>
      </c>
      <c r="H9" s="40">
        <f t="shared" si="2"/>
        <v>8695000</v>
      </c>
      <c r="I9" s="41">
        <f t="shared" si="2"/>
        <v>12692686</v>
      </c>
      <c r="J9" s="40">
        <f t="shared" si="2"/>
        <v>72519000</v>
      </c>
      <c r="K9" s="41">
        <f t="shared" si="2"/>
        <v>53307904</v>
      </c>
      <c r="L9" s="40">
        <f t="shared" si="2"/>
        <v>106599000</v>
      </c>
      <c r="M9" s="41">
        <f t="shared" si="2"/>
        <v>64078231</v>
      </c>
      <c r="N9" s="40">
        <f t="shared" si="2"/>
        <v>80737000</v>
      </c>
      <c r="O9" s="41">
        <f t="shared" si="2"/>
        <v>97226855</v>
      </c>
      <c r="P9" s="40">
        <f t="shared" si="2"/>
        <v>268550000</v>
      </c>
      <c r="Q9" s="41">
        <f t="shared" si="2"/>
        <v>227305676</v>
      </c>
      <c r="R9" s="20">
        <f>IF(($L9       =0),0,((($N9       -$L9       )/$L9       )*100))</f>
        <v>-24.261015581759679</v>
      </c>
      <c r="S9" s="21">
        <f>IF(($M9       =0),0,((($O9       -$M9       )/$M9       )*100))</f>
        <v>51.731490527570898</v>
      </c>
      <c r="T9" s="20">
        <f>IF(($E9       =0),0,(($P9       /$E9       )*100))</f>
        <v>76.449639458319211</v>
      </c>
      <c r="U9" s="22">
        <f>IF(($E9       =0),0,(($Q9       /$E9       )*100))</f>
        <v>64.70838568992562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/>
      <c r="C12" s="42"/>
      <c r="D12" s="42"/>
      <c r="E12" s="42">
        <f t="shared" si="4"/>
        <v>0</v>
      </c>
      <c r="F12" s="43"/>
      <c r="G12" s="44"/>
      <c r="H12" s="43"/>
      <c r="I12" s="44"/>
      <c r="J12" s="43"/>
      <c r="K12" s="44"/>
      <c r="L12" s="43"/>
      <c r="M12" s="44"/>
      <c r="N12" s="43"/>
      <c r="O12" s="44"/>
      <c r="P12" s="43">
        <f t="shared" si="5"/>
        <v>0</v>
      </c>
      <c r="Q12" s="44">
        <f t="shared" si="6"/>
        <v>0</v>
      </c>
      <c r="R12" s="24">
        <f t="shared" si="7"/>
        <v>0</v>
      </c>
      <c r="S12" s="25">
        <f t="shared" si="8"/>
        <v>0</v>
      </c>
      <c r="T12" s="24">
        <f t="shared" si="9"/>
        <v>0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55655000</v>
      </c>
      <c r="C14" s="42">
        <v>-18000000</v>
      </c>
      <c r="D14" s="42"/>
      <c r="E14" s="42">
        <f t="shared" si="4"/>
        <v>37655000</v>
      </c>
      <c r="F14" s="43">
        <v>37655000</v>
      </c>
      <c r="G14" s="44">
        <v>37655000</v>
      </c>
      <c r="H14" s="43">
        <v>2277000</v>
      </c>
      <c r="I14" s="44">
        <v>1789456</v>
      </c>
      <c r="J14" s="43">
        <v>10904000</v>
      </c>
      <c r="K14" s="44">
        <v>10746713</v>
      </c>
      <c r="L14" s="43">
        <v>11442000</v>
      </c>
      <c r="M14" s="44">
        <v>15391143</v>
      </c>
      <c r="N14" s="43">
        <v>7352000</v>
      </c>
      <c r="O14" s="44">
        <v>11431314</v>
      </c>
      <c r="P14" s="43">
        <f t="shared" si="5"/>
        <v>31975000</v>
      </c>
      <c r="Q14" s="44">
        <f t="shared" si="6"/>
        <v>39358626</v>
      </c>
      <c r="R14" s="24">
        <f t="shared" si="7"/>
        <v>-35.74549903862961</v>
      </c>
      <c r="S14" s="25">
        <f t="shared" si="8"/>
        <v>-25.727972250014179</v>
      </c>
      <c r="T14" s="24">
        <f t="shared" si="9"/>
        <v>84.915681848360109</v>
      </c>
      <c r="U14" s="26">
        <f t="shared" si="10"/>
        <v>104.524302217501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78000000</v>
      </c>
      <c r="D20" s="42"/>
      <c r="E20" s="42">
        <f t="shared" si="4"/>
        <v>78000000</v>
      </c>
      <c r="F20" s="43">
        <v>78000000</v>
      </c>
      <c r="G20" s="44">
        <v>78000000</v>
      </c>
      <c r="H20" s="43"/>
      <c r="I20" s="44"/>
      <c r="J20" s="43"/>
      <c r="K20" s="44"/>
      <c r="L20" s="43"/>
      <c r="M20" s="44"/>
      <c r="N20" s="43">
        <v>953000</v>
      </c>
      <c r="O20" s="44"/>
      <c r="P20" s="43">
        <f t="shared" si="5"/>
        <v>953000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1.2217948717948717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304707000</v>
      </c>
      <c r="C26" s="42">
        <v>-69085000</v>
      </c>
      <c r="D26" s="42"/>
      <c r="E26" s="42">
        <f t="shared" si="4"/>
        <v>235622000</v>
      </c>
      <c r="F26" s="43">
        <v>235622000</v>
      </c>
      <c r="G26" s="44">
        <v>235622000</v>
      </c>
      <c r="H26" s="43">
        <v>6418000</v>
      </c>
      <c r="I26" s="44">
        <v>10903230</v>
      </c>
      <c r="J26" s="43">
        <v>61615000</v>
      </c>
      <c r="K26" s="44">
        <v>42561191</v>
      </c>
      <c r="L26" s="43">
        <v>95157000</v>
      </c>
      <c r="M26" s="44">
        <v>48687088</v>
      </c>
      <c r="N26" s="43">
        <v>72432000</v>
      </c>
      <c r="O26" s="44">
        <v>85795541</v>
      </c>
      <c r="P26" s="43">
        <f t="shared" si="5"/>
        <v>235622000</v>
      </c>
      <c r="Q26" s="44">
        <f t="shared" si="6"/>
        <v>187947050</v>
      </c>
      <c r="R26" s="24">
        <f t="shared" si="7"/>
        <v>-23.881585169772059</v>
      </c>
      <c r="S26" s="25">
        <f t="shared" si="8"/>
        <v>76.218263454162624</v>
      </c>
      <c r="T26" s="24">
        <f t="shared" si="9"/>
        <v>100</v>
      </c>
      <c r="U26" s="26">
        <f t="shared" si="10"/>
        <v>79.766341852628358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29314000</v>
      </c>
      <c r="C28" s="39">
        <f t="shared" si="11"/>
        <v>44600000</v>
      </c>
      <c r="D28" s="39">
        <f t="shared" si="11"/>
        <v>0</v>
      </c>
      <c r="E28" s="39">
        <f t="shared" si="11"/>
        <v>73914000</v>
      </c>
      <c r="F28" s="40">
        <f t="shared" si="11"/>
        <v>73914000</v>
      </c>
      <c r="G28" s="41">
        <f t="shared" si="11"/>
        <v>73914000</v>
      </c>
      <c r="H28" s="40">
        <f t="shared" si="11"/>
        <v>4737000</v>
      </c>
      <c r="I28" s="41">
        <f t="shared" si="11"/>
        <v>4944147</v>
      </c>
      <c r="J28" s="40">
        <f t="shared" si="11"/>
        <v>3650000</v>
      </c>
      <c r="K28" s="41">
        <f t="shared" si="11"/>
        <v>4269519</v>
      </c>
      <c r="L28" s="40">
        <f t="shared" si="11"/>
        <v>13401000</v>
      </c>
      <c r="M28" s="41">
        <f t="shared" si="11"/>
        <v>9796262</v>
      </c>
      <c r="N28" s="40">
        <f t="shared" si="11"/>
        <v>11054000</v>
      </c>
      <c r="O28" s="41">
        <f t="shared" si="11"/>
        <v>6745174</v>
      </c>
      <c r="P28" s="40">
        <f t="shared" si="11"/>
        <v>32842000</v>
      </c>
      <c r="Q28" s="41">
        <f t="shared" si="11"/>
        <v>25755102</v>
      </c>
      <c r="R28" s="20">
        <f t="shared" si="7"/>
        <v>-17.513618386687561</v>
      </c>
      <c r="S28" s="21">
        <f t="shared" si="8"/>
        <v>-31.145430777576184</v>
      </c>
      <c r="T28" s="20">
        <f t="shared" si="9"/>
        <v>44.432719105988042</v>
      </c>
      <c r="U28" s="22">
        <f t="shared" si="10"/>
        <v>34.844687068755583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15000000</v>
      </c>
      <c r="C30" s="42"/>
      <c r="D30" s="42"/>
      <c r="E30" s="42">
        <f t="shared" si="4"/>
        <v>15000000</v>
      </c>
      <c r="F30" s="43">
        <v>15000000</v>
      </c>
      <c r="G30" s="44">
        <v>15000000</v>
      </c>
      <c r="H30" s="43">
        <v>2138000</v>
      </c>
      <c r="I30" s="44">
        <v>2137902</v>
      </c>
      <c r="J30" s="43"/>
      <c r="K30" s="44"/>
      <c r="L30" s="43">
        <v>10662000</v>
      </c>
      <c r="M30" s="44">
        <v>5862098</v>
      </c>
      <c r="N30" s="43"/>
      <c r="O30" s="44">
        <v>4800000</v>
      </c>
      <c r="P30" s="43">
        <f t="shared" si="5"/>
        <v>12800000</v>
      </c>
      <c r="Q30" s="44">
        <f t="shared" si="6"/>
        <v>12800000</v>
      </c>
      <c r="R30" s="24">
        <f t="shared" si="7"/>
        <v>-100</v>
      </c>
      <c r="S30" s="25">
        <f t="shared" si="8"/>
        <v>-18.118052615292342</v>
      </c>
      <c r="T30" s="24">
        <f t="shared" si="9"/>
        <v>85.333333333333343</v>
      </c>
      <c r="U30" s="26">
        <f t="shared" si="10"/>
        <v>85.333333333333343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204000</v>
      </c>
      <c r="I31" s="44">
        <v>136000</v>
      </c>
      <c r="J31" s="43">
        <v>201000</v>
      </c>
      <c r="K31" s="44">
        <v>195670</v>
      </c>
      <c r="L31" s="43">
        <v>363000</v>
      </c>
      <c r="M31" s="44">
        <v>191940</v>
      </c>
      <c r="N31" s="43"/>
      <c r="O31" s="44">
        <v>362800</v>
      </c>
      <c r="P31" s="43">
        <f t="shared" si="5"/>
        <v>768000</v>
      </c>
      <c r="Q31" s="44">
        <f t="shared" si="6"/>
        <v>886410</v>
      </c>
      <c r="R31" s="24">
        <f t="shared" si="7"/>
        <v>-100</v>
      </c>
      <c r="S31" s="25">
        <f t="shared" si="8"/>
        <v>89.017401271230597</v>
      </c>
      <c r="T31" s="24">
        <f t="shared" si="9"/>
        <v>76.8</v>
      </c>
      <c r="U31" s="26">
        <f t="shared" si="10"/>
        <v>88.641000000000005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2314000</v>
      </c>
      <c r="C33" s="42"/>
      <c r="D33" s="42"/>
      <c r="E33" s="42">
        <f t="shared" si="4"/>
        <v>2314000</v>
      </c>
      <c r="F33" s="43">
        <v>2314000</v>
      </c>
      <c r="G33" s="44">
        <v>2314000</v>
      </c>
      <c r="H33" s="43">
        <v>578000</v>
      </c>
      <c r="I33" s="44">
        <v>677854</v>
      </c>
      <c r="J33" s="43">
        <v>1201000</v>
      </c>
      <c r="K33" s="44">
        <v>1168828</v>
      </c>
      <c r="L33" s="43">
        <v>62000</v>
      </c>
      <c r="M33" s="44">
        <v>1214828</v>
      </c>
      <c r="N33" s="43"/>
      <c r="O33" s="44">
        <v>-744918</v>
      </c>
      <c r="P33" s="43">
        <f t="shared" si="5"/>
        <v>1841000</v>
      </c>
      <c r="Q33" s="44">
        <f t="shared" si="6"/>
        <v>2316592</v>
      </c>
      <c r="R33" s="24">
        <f t="shared" si="7"/>
        <v>-100</v>
      </c>
      <c r="S33" s="25">
        <f t="shared" si="8"/>
        <v>-161.31880397883486</v>
      </c>
      <c r="T33" s="24">
        <f t="shared" si="9"/>
        <v>79.559204840103718</v>
      </c>
      <c r="U33" s="26">
        <f t="shared" si="10"/>
        <v>100.11201382886776</v>
      </c>
      <c r="V33" s="43"/>
      <c r="W33" s="44"/>
    </row>
    <row r="34" spans="1:23" ht="13" x14ac:dyDescent="0.3">
      <c r="A34" s="23" t="s">
        <v>60</v>
      </c>
      <c r="B34" s="42">
        <v>11000000</v>
      </c>
      <c r="C34" s="42"/>
      <c r="D34" s="42"/>
      <c r="E34" s="42">
        <f t="shared" si="4"/>
        <v>11000000</v>
      </c>
      <c r="F34" s="43">
        <v>11000000</v>
      </c>
      <c r="G34" s="44">
        <v>11000000</v>
      </c>
      <c r="H34" s="43">
        <v>1817000</v>
      </c>
      <c r="I34" s="44">
        <v>1992391</v>
      </c>
      <c r="J34" s="43">
        <v>2248000</v>
      </c>
      <c r="K34" s="44">
        <v>2905021</v>
      </c>
      <c r="L34" s="43">
        <v>2314000</v>
      </c>
      <c r="M34" s="44">
        <v>2527396</v>
      </c>
      <c r="N34" s="43">
        <v>2246000</v>
      </c>
      <c r="O34" s="44">
        <v>2327292</v>
      </c>
      <c r="P34" s="43">
        <f t="shared" si="5"/>
        <v>8625000</v>
      </c>
      <c r="Q34" s="44">
        <f t="shared" si="6"/>
        <v>9752100</v>
      </c>
      <c r="R34" s="24">
        <f t="shared" si="7"/>
        <v>-2.9386343993085569</v>
      </c>
      <c r="S34" s="25">
        <f t="shared" si="8"/>
        <v>-7.9173979859111911</v>
      </c>
      <c r="T34" s="24">
        <f t="shared" si="9"/>
        <v>78.409090909090907</v>
      </c>
      <c r="U34" s="26">
        <f t="shared" si="10"/>
        <v>88.655454545454546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>
        <v>44600000</v>
      </c>
      <c r="D37" s="42"/>
      <c r="E37" s="42">
        <f t="shared" si="4"/>
        <v>44600000</v>
      </c>
      <c r="F37" s="43">
        <v>44600000</v>
      </c>
      <c r="G37" s="44">
        <v>44600000</v>
      </c>
      <c r="H37" s="43"/>
      <c r="I37" s="44"/>
      <c r="J37" s="43"/>
      <c r="K37" s="44"/>
      <c r="L37" s="43"/>
      <c r="M37" s="44"/>
      <c r="N37" s="43">
        <v>8808000</v>
      </c>
      <c r="O37" s="44"/>
      <c r="P37" s="43">
        <f t="shared" si="5"/>
        <v>8808000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19.748878923766817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76656000</v>
      </c>
      <c r="C43" s="45">
        <f t="shared" si="20"/>
        <v>-4107000</v>
      </c>
      <c r="D43" s="45">
        <f t="shared" si="20"/>
        <v>0</v>
      </c>
      <c r="E43" s="45">
        <f t="shared" si="20"/>
        <v>72549000</v>
      </c>
      <c r="F43" s="46">
        <f t="shared" si="20"/>
        <v>75656000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9897000</v>
      </c>
      <c r="O43" s="47">
        <f t="shared" si="20"/>
        <v>0</v>
      </c>
      <c r="P43" s="46">
        <f t="shared" si="20"/>
        <v>9897000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13.641814497787703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75550000</v>
      </c>
      <c r="C44" s="39">
        <f t="shared" si="22"/>
        <v>-4107000</v>
      </c>
      <c r="D44" s="39">
        <f t="shared" si="22"/>
        <v>0</v>
      </c>
      <c r="E44" s="39">
        <f t="shared" si="22"/>
        <v>71443000</v>
      </c>
      <c r="F44" s="40">
        <f t="shared" si="22"/>
        <v>74550000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9897000</v>
      </c>
      <c r="O44" s="41">
        <f t="shared" si="22"/>
        <v>0</v>
      </c>
      <c r="P44" s="40">
        <f t="shared" si="22"/>
        <v>9897000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13.853001693657882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74550000</v>
      </c>
      <c r="C46" s="42">
        <v>-3107000</v>
      </c>
      <c r="D46" s="42"/>
      <c r="E46" s="42">
        <f t="shared" si="13"/>
        <v>71443000</v>
      </c>
      <c r="F46" s="43">
        <v>74550000</v>
      </c>
      <c r="G46" s="44"/>
      <c r="H46" s="43"/>
      <c r="I46" s="44"/>
      <c r="J46" s="43"/>
      <c r="K46" s="44"/>
      <c r="L46" s="43"/>
      <c r="M46" s="44"/>
      <c r="N46" s="43">
        <v>9897000</v>
      </c>
      <c r="O46" s="44"/>
      <c r="P46" s="43">
        <f t="shared" si="14"/>
        <v>9897000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13.853001693657882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1000000</v>
      </c>
      <c r="C47" s="42">
        <v>-1000000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466332000</v>
      </c>
      <c r="C61" s="39">
        <f t="shared" si="26"/>
        <v>31408000</v>
      </c>
      <c r="D61" s="39">
        <f t="shared" si="26"/>
        <v>0</v>
      </c>
      <c r="E61" s="39">
        <f t="shared" si="26"/>
        <v>497740000</v>
      </c>
      <c r="F61" s="40">
        <f t="shared" si="26"/>
        <v>500847000</v>
      </c>
      <c r="G61" s="41">
        <f t="shared" si="26"/>
        <v>425191000</v>
      </c>
      <c r="H61" s="40">
        <f t="shared" si="26"/>
        <v>13432000</v>
      </c>
      <c r="I61" s="41">
        <f t="shared" si="26"/>
        <v>17636833</v>
      </c>
      <c r="J61" s="40">
        <f t="shared" si="26"/>
        <v>76169000</v>
      </c>
      <c r="K61" s="41">
        <f t="shared" si="26"/>
        <v>57577423</v>
      </c>
      <c r="L61" s="40">
        <f t="shared" si="26"/>
        <v>120000000</v>
      </c>
      <c r="M61" s="41">
        <f t="shared" si="26"/>
        <v>73874493</v>
      </c>
      <c r="N61" s="40">
        <f t="shared" si="26"/>
        <v>101688000</v>
      </c>
      <c r="O61" s="41">
        <f t="shared" si="26"/>
        <v>103972029</v>
      </c>
      <c r="P61" s="40">
        <f t="shared" si="26"/>
        <v>311289000</v>
      </c>
      <c r="Q61" s="41">
        <f t="shared" si="26"/>
        <v>253060778</v>
      </c>
      <c r="R61" s="20">
        <f t="shared" si="16"/>
        <v>-15.260000000000002</v>
      </c>
      <c r="S61" s="21">
        <f t="shared" si="17"/>
        <v>40.741445088496242</v>
      </c>
      <c r="T61" s="20">
        <f t="shared" si="18"/>
        <v>62.540482983083535</v>
      </c>
      <c r="U61" s="22">
        <f t="shared" si="19"/>
        <v>50.841961264917423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535365000</v>
      </c>
      <c r="C62" s="39">
        <f t="shared" si="28"/>
        <v>0</v>
      </c>
      <c r="D62" s="39">
        <f t="shared" si="28"/>
        <v>0</v>
      </c>
      <c r="E62" s="39">
        <f t="shared" si="28"/>
        <v>535365000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61033965</v>
      </c>
      <c r="J62" s="40">
        <f t="shared" si="28"/>
        <v>0</v>
      </c>
      <c r="K62" s="41">
        <f t="shared" si="28"/>
        <v>63094276</v>
      </c>
      <c r="L62" s="40">
        <f t="shared" si="28"/>
        <v>0</v>
      </c>
      <c r="M62" s="41">
        <f t="shared" si="28"/>
        <v>153700858</v>
      </c>
      <c r="N62" s="40">
        <f t="shared" si="28"/>
        <v>0</v>
      </c>
      <c r="O62" s="41">
        <f t="shared" si="28"/>
        <v>106660869</v>
      </c>
      <c r="P62" s="40">
        <f t="shared" si="28"/>
        <v>0</v>
      </c>
      <c r="Q62" s="41">
        <f t="shared" si="28"/>
        <v>384489968</v>
      </c>
      <c r="R62" s="20">
        <f t="shared" si="16"/>
        <v>0</v>
      </c>
      <c r="S62" s="21">
        <f t="shared" si="17"/>
        <v>-30.604896818467985</v>
      </c>
      <c r="T62" s="20">
        <f t="shared" si="18"/>
        <v>0</v>
      </c>
      <c r="U62" s="22">
        <f t="shared" si="19"/>
        <v>71.818286215946131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535365000</v>
      </c>
      <c r="C63" s="42"/>
      <c r="D63" s="42"/>
      <c r="E63" s="42">
        <f t="shared" si="13"/>
        <v>535365000</v>
      </c>
      <c r="F63" s="43"/>
      <c r="G63" s="44"/>
      <c r="H63" s="43"/>
      <c r="I63" s="44">
        <v>61033965</v>
      </c>
      <c r="J63" s="43"/>
      <c r="K63" s="44">
        <v>63094276</v>
      </c>
      <c r="L63" s="43"/>
      <c r="M63" s="44">
        <v>153700858</v>
      </c>
      <c r="N63" s="43"/>
      <c r="O63" s="44">
        <v>106660869</v>
      </c>
      <c r="P63" s="43">
        <f t="shared" si="14"/>
        <v>0</v>
      </c>
      <c r="Q63" s="44">
        <f t="shared" si="15"/>
        <v>384489968</v>
      </c>
      <c r="R63" s="24">
        <f t="shared" si="16"/>
        <v>0</v>
      </c>
      <c r="S63" s="25">
        <f t="shared" si="17"/>
        <v>-30.604896818467985</v>
      </c>
      <c r="T63" s="24">
        <f t="shared" si="18"/>
        <v>0</v>
      </c>
      <c r="U63" s="26">
        <f t="shared" si="19"/>
        <v>71.818286215946131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1001697000</v>
      </c>
      <c r="C65" s="48">
        <f t="shared" si="30"/>
        <v>31408000</v>
      </c>
      <c r="D65" s="48">
        <f t="shared" si="30"/>
        <v>0</v>
      </c>
      <c r="E65" s="48">
        <f t="shared" si="30"/>
        <v>1033105000</v>
      </c>
      <c r="F65" s="49">
        <f t="shared" si="30"/>
        <v>500847000</v>
      </c>
      <c r="G65" s="50">
        <f t="shared" si="30"/>
        <v>425191000</v>
      </c>
      <c r="H65" s="49">
        <f t="shared" si="30"/>
        <v>13432000</v>
      </c>
      <c r="I65" s="50">
        <f t="shared" si="30"/>
        <v>78670798</v>
      </c>
      <c r="J65" s="49">
        <f t="shared" si="30"/>
        <v>76169000</v>
      </c>
      <c r="K65" s="50">
        <f t="shared" si="30"/>
        <v>120671699</v>
      </c>
      <c r="L65" s="49">
        <f t="shared" si="30"/>
        <v>120000000</v>
      </c>
      <c r="M65" s="51">
        <f t="shared" si="30"/>
        <v>227575351</v>
      </c>
      <c r="N65" s="49">
        <f t="shared" si="30"/>
        <v>101688000</v>
      </c>
      <c r="O65" s="50">
        <f t="shared" si="30"/>
        <v>210632898</v>
      </c>
      <c r="P65" s="49">
        <f t="shared" si="30"/>
        <v>311289000</v>
      </c>
      <c r="Q65" s="50">
        <f t="shared" si="30"/>
        <v>637550746</v>
      </c>
      <c r="R65" s="34">
        <f t="shared" si="16"/>
        <v>-15.260000000000002</v>
      </c>
      <c r="S65" s="35">
        <f t="shared" si="17"/>
        <v>-7.4447662831463672</v>
      </c>
      <c r="T65" s="34">
        <f t="shared" si="18"/>
        <v>30.13140000290387</v>
      </c>
      <c r="U65" s="35">
        <f t="shared" si="19"/>
        <v>61.712095672753499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91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3369179000</v>
      </c>
      <c r="C8" s="36">
        <f t="shared" si="0"/>
        <v>-475921000</v>
      </c>
      <c r="D8" s="36">
        <f t="shared" si="0"/>
        <v>0</v>
      </c>
      <c r="E8" s="36">
        <f t="shared" si="0"/>
        <v>2893258000</v>
      </c>
      <c r="F8" s="37">
        <f t="shared" si="0"/>
        <v>2893258000</v>
      </c>
      <c r="G8" s="38">
        <f t="shared" si="0"/>
        <v>2893258000</v>
      </c>
      <c r="H8" s="37">
        <f t="shared" si="0"/>
        <v>352932000</v>
      </c>
      <c r="I8" s="38">
        <f t="shared" si="0"/>
        <v>373909927</v>
      </c>
      <c r="J8" s="37">
        <f t="shared" si="0"/>
        <v>511957000</v>
      </c>
      <c r="K8" s="38">
        <f t="shared" si="0"/>
        <v>499159596</v>
      </c>
      <c r="L8" s="37">
        <f t="shared" si="0"/>
        <v>457306000</v>
      </c>
      <c r="M8" s="38">
        <f t="shared" si="0"/>
        <v>484746936</v>
      </c>
      <c r="N8" s="37">
        <f t="shared" si="0"/>
        <v>1007231000</v>
      </c>
      <c r="O8" s="38">
        <f t="shared" si="0"/>
        <v>507181616</v>
      </c>
      <c r="P8" s="37">
        <f t="shared" si="0"/>
        <v>2329426000</v>
      </c>
      <c r="Q8" s="38">
        <f t="shared" si="0"/>
        <v>1864998075</v>
      </c>
      <c r="R8" s="16">
        <f>IF(($L8       =0),0,((($N8       -$L8       )/$L8       )*100))</f>
        <v>120.2531783969596</v>
      </c>
      <c r="S8" s="17">
        <f>IF(($M8       =0),0,((($O8       -$M8       )/$M8       )*100))</f>
        <v>4.6281220847159723</v>
      </c>
      <c r="T8" s="16">
        <f>IF(($E8       =0),0,(($P8       /$E8       )*100))</f>
        <v>80.512211493064228</v>
      </c>
      <c r="U8" s="18">
        <f>IF(($E8       =0),0,(($Q8       /$E8       )*100))</f>
        <v>64.460137153340625</v>
      </c>
      <c r="V8" s="37">
        <f t="shared" ref="V8:W8" si="1">+V9+V28</f>
        <v>118271000</v>
      </c>
      <c r="W8" s="38">
        <f t="shared" si="1"/>
        <v>114660000</v>
      </c>
    </row>
    <row r="9" spans="1:23" ht="13" x14ac:dyDescent="0.3">
      <c r="A9" s="19" t="s">
        <v>35</v>
      </c>
      <c r="B9" s="39">
        <f t="shared" ref="B9:Q9" si="2">SUM(B10:B27)</f>
        <v>3252515000</v>
      </c>
      <c r="C9" s="39">
        <f t="shared" si="2"/>
        <v>-505465000</v>
      </c>
      <c r="D9" s="39">
        <f t="shared" si="2"/>
        <v>0</v>
      </c>
      <c r="E9" s="39">
        <f t="shared" si="2"/>
        <v>2747050000</v>
      </c>
      <c r="F9" s="40">
        <f t="shared" si="2"/>
        <v>2747050000</v>
      </c>
      <c r="G9" s="41">
        <f t="shared" si="2"/>
        <v>2747050000</v>
      </c>
      <c r="H9" s="40">
        <f t="shared" si="2"/>
        <v>334223000</v>
      </c>
      <c r="I9" s="41">
        <f t="shared" si="2"/>
        <v>347550186</v>
      </c>
      <c r="J9" s="40">
        <f t="shared" si="2"/>
        <v>474065000</v>
      </c>
      <c r="K9" s="41">
        <f t="shared" si="2"/>
        <v>460473565</v>
      </c>
      <c r="L9" s="40">
        <f t="shared" si="2"/>
        <v>439125000</v>
      </c>
      <c r="M9" s="41">
        <f t="shared" si="2"/>
        <v>466078282</v>
      </c>
      <c r="N9" s="40">
        <f t="shared" si="2"/>
        <v>968028000</v>
      </c>
      <c r="O9" s="41">
        <f t="shared" si="2"/>
        <v>488537841</v>
      </c>
      <c r="P9" s="40">
        <f t="shared" si="2"/>
        <v>2215441000</v>
      </c>
      <c r="Q9" s="41">
        <f t="shared" si="2"/>
        <v>1762639874</v>
      </c>
      <c r="R9" s="20">
        <f>IF(($L9       =0),0,((($N9       -$L9       )/$L9       )*100))</f>
        <v>120.44474807856534</v>
      </c>
      <c r="S9" s="21">
        <f>IF(($M9       =0),0,((($O9       -$M9       )/$M9       )*100))</f>
        <v>4.8188383512793669</v>
      </c>
      <c r="T9" s="20">
        <f>IF(($E9       =0),0,(($P9       /$E9       )*100))</f>
        <v>80.648004222711634</v>
      </c>
      <c r="U9" s="22">
        <f>IF(($E9       =0),0,(($Q9       /$E9       )*100))</f>
        <v>64.164826777816202</v>
      </c>
      <c r="V9" s="40">
        <f t="shared" ref="V9:W9" si="3">SUM(V10:V27)</f>
        <v>118271000</v>
      </c>
      <c r="W9" s="41">
        <f t="shared" si="3"/>
        <v>114660000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2499316000</v>
      </c>
      <c r="C12" s="42">
        <v>-474871000</v>
      </c>
      <c r="D12" s="42"/>
      <c r="E12" s="42">
        <f t="shared" si="4"/>
        <v>2024445000</v>
      </c>
      <c r="F12" s="43">
        <v>2024445000</v>
      </c>
      <c r="G12" s="44">
        <v>2024445000</v>
      </c>
      <c r="H12" s="43">
        <v>242369000</v>
      </c>
      <c r="I12" s="44">
        <v>250117758</v>
      </c>
      <c r="J12" s="43">
        <v>373498000</v>
      </c>
      <c r="K12" s="44">
        <v>361736639</v>
      </c>
      <c r="L12" s="43">
        <v>346760000</v>
      </c>
      <c r="M12" s="44">
        <v>374731758</v>
      </c>
      <c r="N12" s="43">
        <v>596753000</v>
      </c>
      <c r="O12" s="44">
        <v>287811636</v>
      </c>
      <c r="P12" s="43">
        <f t="shared" si="5"/>
        <v>1559380000</v>
      </c>
      <c r="Q12" s="44">
        <f t="shared" si="6"/>
        <v>1274397791</v>
      </c>
      <c r="R12" s="24">
        <f t="shared" si="7"/>
        <v>72.093955473526364</v>
      </c>
      <c r="S12" s="25">
        <f t="shared" si="8"/>
        <v>-23.195291070045894</v>
      </c>
      <c r="T12" s="24">
        <f t="shared" si="9"/>
        <v>77.027531002324096</v>
      </c>
      <c r="U12" s="26">
        <f t="shared" si="10"/>
        <v>62.950477340703259</v>
      </c>
      <c r="V12" s="43">
        <v>118271000</v>
      </c>
      <c r="W12" s="44">
        <v>114660000</v>
      </c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160237000</v>
      </c>
      <c r="C14" s="42"/>
      <c r="D14" s="42"/>
      <c r="E14" s="42">
        <f t="shared" si="4"/>
        <v>160237000</v>
      </c>
      <c r="F14" s="43">
        <v>160237000</v>
      </c>
      <c r="G14" s="44">
        <v>160237000</v>
      </c>
      <c r="H14" s="43">
        <v>18960000</v>
      </c>
      <c r="I14" s="44">
        <v>24538059</v>
      </c>
      <c r="J14" s="43">
        <v>43223000</v>
      </c>
      <c r="K14" s="44">
        <v>52470155</v>
      </c>
      <c r="L14" s="43">
        <v>29868000</v>
      </c>
      <c r="M14" s="44">
        <v>32081501</v>
      </c>
      <c r="N14" s="43">
        <v>64885000</v>
      </c>
      <c r="O14" s="44">
        <v>26584726</v>
      </c>
      <c r="P14" s="43">
        <f t="shared" si="5"/>
        <v>156936000</v>
      </c>
      <c r="Q14" s="44">
        <f t="shared" si="6"/>
        <v>135674441</v>
      </c>
      <c r="R14" s="24">
        <f t="shared" si="7"/>
        <v>117.23918575063612</v>
      </c>
      <c r="S14" s="25">
        <f t="shared" si="8"/>
        <v>-17.133783734121419</v>
      </c>
      <c r="T14" s="24">
        <f t="shared" si="9"/>
        <v>97.939926483895732</v>
      </c>
      <c r="U14" s="26">
        <f t="shared" si="10"/>
        <v>84.671106548425144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592962000</v>
      </c>
      <c r="C26" s="42">
        <v>-30594000</v>
      </c>
      <c r="D26" s="42"/>
      <c r="E26" s="42">
        <f t="shared" si="4"/>
        <v>562368000</v>
      </c>
      <c r="F26" s="43">
        <v>562368000</v>
      </c>
      <c r="G26" s="44">
        <v>562368000</v>
      </c>
      <c r="H26" s="43">
        <v>72894000</v>
      </c>
      <c r="I26" s="44">
        <v>72894369</v>
      </c>
      <c r="J26" s="43">
        <v>57344000</v>
      </c>
      <c r="K26" s="44">
        <v>46266771</v>
      </c>
      <c r="L26" s="43">
        <v>62497000</v>
      </c>
      <c r="M26" s="44">
        <v>59265023</v>
      </c>
      <c r="N26" s="43">
        <v>306390000</v>
      </c>
      <c r="O26" s="44">
        <v>174141479</v>
      </c>
      <c r="P26" s="43">
        <f t="shared" si="5"/>
        <v>499125000</v>
      </c>
      <c r="Q26" s="44">
        <f t="shared" si="6"/>
        <v>352567642</v>
      </c>
      <c r="R26" s="24">
        <f t="shared" si="7"/>
        <v>390.24753188153028</v>
      </c>
      <c r="S26" s="25">
        <f t="shared" si="8"/>
        <v>193.83516648597268</v>
      </c>
      <c r="T26" s="24">
        <f t="shared" si="9"/>
        <v>88.754160976442478</v>
      </c>
      <c r="U26" s="26">
        <f t="shared" si="10"/>
        <v>62.69340396324116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116664000</v>
      </c>
      <c r="C28" s="39">
        <f t="shared" si="11"/>
        <v>29544000</v>
      </c>
      <c r="D28" s="39">
        <f t="shared" si="11"/>
        <v>0</v>
      </c>
      <c r="E28" s="39">
        <f t="shared" si="11"/>
        <v>146208000</v>
      </c>
      <c r="F28" s="40">
        <f t="shared" si="11"/>
        <v>146208000</v>
      </c>
      <c r="G28" s="41">
        <f t="shared" si="11"/>
        <v>146208000</v>
      </c>
      <c r="H28" s="40">
        <f t="shared" si="11"/>
        <v>18709000</v>
      </c>
      <c r="I28" s="41">
        <f t="shared" si="11"/>
        <v>26359741</v>
      </c>
      <c r="J28" s="40">
        <f t="shared" si="11"/>
        <v>37892000</v>
      </c>
      <c r="K28" s="41">
        <f t="shared" si="11"/>
        <v>38686031</v>
      </c>
      <c r="L28" s="40">
        <f t="shared" si="11"/>
        <v>18181000</v>
      </c>
      <c r="M28" s="41">
        <f t="shared" si="11"/>
        <v>18668654</v>
      </c>
      <c r="N28" s="40">
        <f t="shared" si="11"/>
        <v>39203000</v>
      </c>
      <c r="O28" s="41">
        <f t="shared" si="11"/>
        <v>18643775</v>
      </c>
      <c r="P28" s="40">
        <f t="shared" si="11"/>
        <v>113985000</v>
      </c>
      <c r="Q28" s="41">
        <f t="shared" si="11"/>
        <v>102358201</v>
      </c>
      <c r="R28" s="20">
        <f t="shared" si="7"/>
        <v>115.62620317914308</v>
      </c>
      <c r="S28" s="21">
        <f t="shared" si="8"/>
        <v>-0.13326616905535879</v>
      </c>
      <c r="T28" s="20">
        <f t="shared" si="9"/>
        <v>77.96085029546947</v>
      </c>
      <c r="U28" s="22">
        <f t="shared" si="10"/>
        <v>70.008618543444953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70000000</v>
      </c>
      <c r="C30" s="42">
        <v>10000000</v>
      </c>
      <c r="D30" s="42"/>
      <c r="E30" s="42">
        <f t="shared" si="4"/>
        <v>80000000</v>
      </c>
      <c r="F30" s="43">
        <v>80000000</v>
      </c>
      <c r="G30" s="44">
        <v>80000000</v>
      </c>
      <c r="H30" s="43">
        <v>6943000</v>
      </c>
      <c r="I30" s="44">
        <v>6943381</v>
      </c>
      <c r="J30" s="43">
        <v>19633000</v>
      </c>
      <c r="K30" s="44">
        <v>19630090</v>
      </c>
      <c r="L30" s="43">
        <v>13275000</v>
      </c>
      <c r="M30" s="44">
        <v>13274945</v>
      </c>
      <c r="N30" s="43">
        <v>34904000</v>
      </c>
      <c r="O30" s="44">
        <v>16905251</v>
      </c>
      <c r="P30" s="43">
        <f t="shared" si="5"/>
        <v>74755000</v>
      </c>
      <c r="Q30" s="44">
        <f t="shared" si="6"/>
        <v>56753667</v>
      </c>
      <c r="R30" s="24">
        <f t="shared" si="7"/>
        <v>162.93032015065913</v>
      </c>
      <c r="S30" s="25">
        <f t="shared" si="8"/>
        <v>27.347051155390851</v>
      </c>
      <c r="T30" s="24">
        <f t="shared" si="9"/>
        <v>93.443750000000009</v>
      </c>
      <c r="U30" s="26">
        <f t="shared" si="10"/>
        <v>70.942083749999995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231000</v>
      </c>
      <c r="I31" s="44">
        <v>367066</v>
      </c>
      <c r="J31" s="43">
        <v>546000</v>
      </c>
      <c r="K31" s="44">
        <v>546711</v>
      </c>
      <c r="L31" s="43">
        <v>44000</v>
      </c>
      <c r="M31" s="44">
        <v>-77767</v>
      </c>
      <c r="N31" s="43"/>
      <c r="O31" s="44">
        <v>159517</v>
      </c>
      <c r="P31" s="43">
        <f t="shared" si="5"/>
        <v>821000</v>
      </c>
      <c r="Q31" s="44">
        <f t="shared" si="6"/>
        <v>995527</v>
      </c>
      <c r="R31" s="24">
        <f t="shared" si="7"/>
        <v>-100</v>
      </c>
      <c r="S31" s="25">
        <f t="shared" si="8"/>
        <v>-305.121709722633</v>
      </c>
      <c r="T31" s="24">
        <f t="shared" si="9"/>
        <v>82.1</v>
      </c>
      <c r="U31" s="26">
        <f t="shared" si="10"/>
        <v>99.552700000000002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26664000</v>
      </c>
      <c r="C33" s="42"/>
      <c r="D33" s="42"/>
      <c r="E33" s="42">
        <f t="shared" si="4"/>
        <v>26664000</v>
      </c>
      <c r="F33" s="43">
        <v>26664000</v>
      </c>
      <c r="G33" s="44">
        <v>26664000</v>
      </c>
      <c r="H33" s="43">
        <v>6665000</v>
      </c>
      <c r="I33" s="44">
        <v>9877974</v>
      </c>
      <c r="J33" s="43">
        <v>13005000</v>
      </c>
      <c r="K33" s="44">
        <v>13005511</v>
      </c>
      <c r="L33" s="43">
        <v>2555000</v>
      </c>
      <c r="M33" s="44">
        <v>2554448</v>
      </c>
      <c r="N33" s="43">
        <v>825000</v>
      </c>
      <c r="O33" s="44">
        <v>459515</v>
      </c>
      <c r="P33" s="43">
        <f t="shared" si="5"/>
        <v>23050000</v>
      </c>
      <c r="Q33" s="44">
        <f t="shared" si="6"/>
        <v>25897448</v>
      </c>
      <c r="R33" s="24">
        <f t="shared" si="7"/>
        <v>-67.710371819960855</v>
      </c>
      <c r="S33" s="25">
        <f t="shared" si="8"/>
        <v>-82.01118206360043</v>
      </c>
      <c r="T33" s="24">
        <f t="shared" si="9"/>
        <v>86.446144614461446</v>
      </c>
      <c r="U33" s="26">
        <f t="shared" si="10"/>
        <v>97.125142514251422</v>
      </c>
      <c r="V33" s="43"/>
      <c r="W33" s="44"/>
    </row>
    <row r="34" spans="1:23" ht="13" x14ac:dyDescent="0.3">
      <c r="A34" s="23" t="s">
        <v>60</v>
      </c>
      <c r="B34" s="42">
        <v>12000000</v>
      </c>
      <c r="C34" s="42">
        <v>2000000</v>
      </c>
      <c r="D34" s="42"/>
      <c r="E34" s="42">
        <f t="shared" si="4"/>
        <v>14000000</v>
      </c>
      <c r="F34" s="43">
        <v>14000000</v>
      </c>
      <c r="G34" s="44">
        <v>14000000</v>
      </c>
      <c r="H34" s="43">
        <v>2670000</v>
      </c>
      <c r="I34" s="44">
        <v>3676324</v>
      </c>
      <c r="J34" s="43">
        <v>4162000</v>
      </c>
      <c r="K34" s="44">
        <v>4618480</v>
      </c>
      <c r="L34" s="43">
        <v>1608000</v>
      </c>
      <c r="M34" s="44">
        <v>2479915</v>
      </c>
      <c r="N34" s="43">
        <v>2908000</v>
      </c>
      <c r="O34" s="44">
        <v>853910</v>
      </c>
      <c r="P34" s="43">
        <f t="shared" si="5"/>
        <v>11348000</v>
      </c>
      <c r="Q34" s="44">
        <f t="shared" si="6"/>
        <v>11628629</v>
      </c>
      <c r="R34" s="24">
        <f t="shared" si="7"/>
        <v>80.845771144278615</v>
      </c>
      <c r="S34" s="25">
        <f t="shared" si="8"/>
        <v>-65.566964996784165</v>
      </c>
      <c r="T34" s="24">
        <f t="shared" si="9"/>
        <v>81.057142857142864</v>
      </c>
      <c r="U34" s="26">
        <f t="shared" si="10"/>
        <v>83.061635714285714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2200000</v>
      </c>
      <c r="I36" s="44">
        <v>5493931</v>
      </c>
      <c r="J36" s="43">
        <v>546000</v>
      </c>
      <c r="K36" s="44">
        <v>528161</v>
      </c>
      <c r="L36" s="43">
        <v>699000</v>
      </c>
      <c r="M36" s="44">
        <v>438178</v>
      </c>
      <c r="N36" s="43">
        <v>261000</v>
      </c>
      <c r="O36" s="44">
        <v>90189</v>
      </c>
      <c r="P36" s="43">
        <f t="shared" si="5"/>
        <v>3706000</v>
      </c>
      <c r="Q36" s="44">
        <f t="shared" si="6"/>
        <v>6550459</v>
      </c>
      <c r="R36" s="24">
        <f t="shared" si="7"/>
        <v>-62.660944206008587</v>
      </c>
      <c r="S36" s="25">
        <f t="shared" si="8"/>
        <v>-79.417268781180255</v>
      </c>
      <c r="T36" s="24">
        <f t="shared" si="9"/>
        <v>52.94285714285715</v>
      </c>
      <c r="U36" s="26">
        <f t="shared" si="10"/>
        <v>93.577985714285717</v>
      </c>
      <c r="V36" s="43"/>
      <c r="W36" s="44"/>
    </row>
    <row r="37" spans="1:23" ht="13" x14ac:dyDescent="0.3">
      <c r="A37" s="23" t="s">
        <v>63</v>
      </c>
      <c r="B37" s="42"/>
      <c r="C37" s="42">
        <v>17544000</v>
      </c>
      <c r="D37" s="42"/>
      <c r="E37" s="42">
        <f t="shared" si="4"/>
        <v>17544000</v>
      </c>
      <c r="F37" s="43">
        <v>17544000</v>
      </c>
      <c r="G37" s="44">
        <v>17544000</v>
      </c>
      <c r="H37" s="43"/>
      <c r="I37" s="44">
        <v>1065</v>
      </c>
      <c r="J37" s="43"/>
      <c r="K37" s="44">
        <v>357078</v>
      </c>
      <c r="L37" s="43"/>
      <c r="M37" s="44">
        <v>-1065</v>
      </c>
      <c r="N37" s="43">
        <v>305000</v>
      </c>
      <c r="O37" s="44">
        <v>175393</v>
      </c>
      <c r="P37" s="43">
        <f t="shared" si="5"/>
        <v>305000</v>
      </c>
      <c r="Q37" s="44">
        <f t="shared" si="6"/>
        <v>532471</v>
      </c>
      <c r="R37" s="24">
        <f t="shared" si="7"/>
        <v>0</v>
      </c>
      <c r="S37" s="25">
        <f t="shared" si="8"/>
        <v>-16568.826291079815</v>
      </c>
      <c r="T37" s="24">
        <f t="shared" si="9"/>
        <v>1.7384860921112633</v>
      </c>
      <c r="U37" s="26">
        <f t="shared" si="10"/>
        <v>3.0350604195166437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85431000</v>
      </c>
      <c r="C43" s="45">
        <f t="shared" si="20"/>
        <v>2514000</v>
      </c>
      <c r="D43" s="45">
        <f t="shared" si="20"/>
        <v>0</v>
      </c>
      <c r="E43" s="45">
        <f t="shared" si="20"/>
        <v>87945000</v>
      </c>
      <c r="F43" s="46">
        <f t="shared" si="20"/>
        <v>85431000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6752000</v>
      </c>
      <c r="O43" s="47">
        <f t="shared" si="20"/>
        <v>0</v>
      </c>
      <c r="P43" s="46">
        <f t="shared" si="20"/>
        <v>6752000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7.6775257263062144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84325000</v>
      </c>
      <c r="C44" s="39">
        <f t="shared" si="22"/>
        <v>2514000</v>
      </c>
      <c r="D44" s="39">
        <f t="shared" si="22"/>
        <v>0</v>
      </c>
      <c r="E44" s="39">
        <f t="shared" si="22"/>
        <v>86839000</v>
      </c>
      <c r="F44" s="40">
        <f t="shared" si="22"/>
        <v>84325000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6752000</v>
      </c>
      <c r="O44" s="41">
        <f t="shared" si="22"/>
        <v>0</v>
      </c>
      <c r="P44" s="40">
        <f t="shared" si="22"/>
        <v>6752000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7.7753083292069229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81325000</v>
      </c>
      <c r="C46" s="42">
        <v>2514000</v>
      </c>
      <c r="D46" s="42"/>
      <c r="E46" s="42">
        <f t="shared" si="13"/>
        <v>83839000</v>
      </c>
      <c r="F46" s="43">
        <v>81325000</v>
      </c>
      <c r="G46" s="44"/>
      <c r="H46" s="43"/>
      <c r="I46" s="44"/>
      <c r="J46" s="43"/>
      <c r="K46" s="44"/>
      <c r="L46" s="43"/>
      <c r="M46" s="44"/>
      <c r="N46" s="43">
        <v>6752000</v>
      </c>
      <c r="O46" s="44"/>
      <c r="P46" s="43">
        <f t="shared" si="14"/>
        <v>6752000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8.0535311728431864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3000000</v>
      </c>
      <c r="C47" s="42"/>
      <c r="D47" s="42"/>
      <c r="E47" s="42">
        <f t="shared" si="13"/>
        <v>3000000</v>
      </c>
      <c r="F47" s="43">
        <v>3000000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3454610000</v>
      </c>
      <c r="C61" s="39">
        <f t="shared" si="26"/>
        <v>-473407000</v>
      </c>
      <c r="D61" s="39">
        <f t="shared" si="26"/>
        <v>0</v>
      </c>
      <c r="E61" s="39">
        <f t="shared" si="26"/>
        <v>2981203000</v>
      </c>
      <c r="F61" s="40">
        <f t="shared" si="26"/>
        <v>2978689000</v>
      </c>
      <c r="G61" s="41">
        <f t="shared" si="26"/>
        <v>2893258000</v>
      </c>
      <c r="H61" s="40">
        <f t="shared" si="26"/>
        <v>352932000</v>
      </c>
      <c r="I61" s="41">
        <f t="shared" si="26"/>
        <v>373909927</v>
      </c>
      <c r="J61" s="40">
        <f t="shared" si="26"/>
        <v>511957000</v>
      </c>
      <c r="K61" s="41">
        <f t="shared" si="26"/>
        <v>499159596</v>
      </c>
      <c r="L61" s="40">
        <f t="shared" si="26"/>
        <v>457306000</v>
      </c>
      <c r="M61" s="41">
        <f t="shared" si="26"/>
        <v>484746936</v>
      </c>
      <c r="N61" s="40">
        <f t="shared" si="26"/>
        <v>1013983000</v>
      </c>
      <c r="O61" s="41">
        <f t="shared" si="26"/>
        <v>507181616</v>
      </c>
      <c r="P61" s="40">
        <f t="shared" si="26"/>
        <v>2336178000</v>
      </c>
      <c r="Q61" s="41">
        <f t="shared" si="26"/>
        <v>1864998075</v>
      </c>
      <c r="R61" s="20">
        <f t="shared" si="16"/>
        <v>121.72965148062784</v>
      </c>
      <c r="S61" s="21">
        <f t="shared" si="17"/>
        <v>4.6281220847159723</v>
      </c>
      <c r="T61" s="20">
        <f t="shared" si="18"/>
        <v>78.363600197638334</v>
      </c>
      <c r="U61" s="22">
        <f t="shared" si="19"/>
        <v>62.558573669756811</v>
      </c>
      <c r="V61" s="40">
        <f t="shared" ref="V61:W61" si="27">+V8+V43</f>
        <v>118271000</v>
      </c>
      <c r="W61" s="41">
        <f t="shared" si="27"/>
        <v>114660000</v>
      </c>
    </row>
    <row r="62" spans="1:23" ht="13" x14ac:dyDescent="0.3">
      <c r="A62" s="19" t="s">
        <v>86</v>
      </c>
      <c r="B62" s="39">
        <f t="shared" ref="B62:Q62" si="28">SUM(B63:B64)</f>
        <v>1041825000</v>
      </c>
      <c r="C62" s="39">
        <f t="shared" si="28"/>
        <v>0</v>
      </c>
      <c r="D62" s="39">
        <f t="shared" si="28"/>
        <v>0</v>
      </c>
      <c r="E62" s="39">
        <f t="shared" si="28"/>
        <v>1041825000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170880169</v>
      </c>
      <c r="J62" s="40">
        <f t="shared" si="28"/>
        <v>0</v>
      </c>
      <c r="K62" s="41">
        <f t="shared" si="28"/>
        <v>265179558</v>
      </c>
      <c r="L62" s="40">
        <f t="shared" si="28"/>
        <v>0</v>
      </c>
      <c r="M62" s="41">
        <f t="shared" si="28"/>
        <v>189055981</v>
      </c>
      <c r="N62" s="40">
        <f t="shared" si="28"/>
        <v>0</v>
      </c>
      <c r="O62" s="41">
        <f t="shared" si="28"/>
        <v>174923772</v>
      </c>
      <c r="P62" s="40">
        <f t="shared" si="28"/>
        <v>0</v>
      </c>
      <c r="Q62" s="41">
        <f t="shared" si="28"/>
        <v>800039480</v>
      </c>
      <c r="R62" s="20">
        <f t="shared" si="16"/>
        <v>0</v>
      </c>
      <c r="S62" s="21">
        <f t="shared" si="17"/>
        <v>-7.4751451529057951</v>
      </c>
      <c r="T62" s="20">
        <f t="shared" si="18"/>
        <v>0</v>
      </c>
      <c r="U62" s="22">
        <f t="shared" si="19"/>
        <v>76.79211767811293</v>
      </c>
      <c r="V62" s="40">
        <f t="shared" ref="V62:W62" si="29">SUM(V63:V64)</f>
        <v>56346000</v>
      </c>
      <c r="W62" s="41">
        <f t="shared" si="29"/>
        <v>37313000</v>
      </c>
    </row>
    <row r="63" spans="1:23" s="27" customFormat="1" ht="12.75" customHeight="1" thickBot="1" x14ac:dyDescent="0.35">
      <c r="A63" s="23" t="s">
        <v>87</v>
      </c>
      <c r="B63" s="42">
        <v>1041825000</v>
      </c>
      <c r="C63" s="42"/>
      <c r="D63" s="42"/>
      <c r="E63" s="42">
        <f t="shared" si="13"/>
        <v>1041825000</v>
      </c>
      <c r="F63" s="43"/>
      <c r="G63" s="44"/>
      <c r="H63" s="43"/>
      <c r="I63" s="44">
        <v>170880169</v>
      </c>
      <c r="J63" s="43"/>
      <c r="K63" s="44">
        <v>265179558</v>
      </c>
      <c r="L63" s="43"/>
      <c r="M63" s="44">
        <v>189055981</v>
      </c>
      <c r="N63" s="43"/>
      <c r="O63" s="44">
        <v>174923772</v>
      </c>
      <c r="P63" s="43">
        <f t="shared" si="14"/>
        <v>0</v>
      </c>
      <c r="Q63" s="44">
        <f t="shared" si="15"/>
        <v>800039480</v>
      </c>
      <c r="R63" s="24">
        <f t="shared" si="16"/>
        <v>0</v>
      </c>
      <c r="S63" s="25">
        <f t="shared" si="17"/>
        <v>-7.4751451529057951</v>
      </c>
      <c r="T63" s="24">
        <f t="shared" si="18"/>
        <v>0</v>
      </c>
      <c r="U63" s="26">
        <f t="shared" si="19"/>
        <v>76.79211767811293</v>
      </c>
      <c r="V63" s="43">
        <v>56346000</v>
      </c>
      <c r="W63" s="44">
        <v>37313000</v>
      </c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4496435000</v>
      </c>
      <c r="C65" s="48">
        <f t="shared" si="30"/>
        <v>-473407000</v>
      </c>
      <c r="D65" s="48">
        <f t="shared" si="30"/>
        <v>0</v>
      </c>
      <c r="E65" s="48">
        <f t="shared" si="30"/>
        <v>4023028000</v>
      </c>
      <c r="F65" s="49">
        <f t="shared" si="30"/>
        <v>2978689000</v>
      </c>
      <c r="G65" s="50">
        <f t="shared" si="30"/>
        <v>2893258000</v>
      </c>
      <c r="H65" s="49">
        <f t="shared" si="30"/>
        <v>352932000</v>
      </c>
      <c r="I65" s="50">
        <f t="shared" si="30"/>
        <v>544790096</v>
      </c>
      <c r="J65" s="49">
        <f t="shared" si="30"/>
        <v>511957000</v>
      </c>
      <c r="K65" s="50">
        <f t="shared" si="30"/>
        <v>764339154</v>
      </c>
      <c r="L65" s="49">
        <f t="shared" si="30"/>
        <v>457306000</v>
      </c>
      <c r="M65" s="51">
        <f t="shared" si="30"/>
        <v>673802917</v>
      </c>
      <c r="N65" s="49">
        <f t="shared" si="30"/>
        <v>1013983000</v>
      </c>
      <c r="O65" s="50">
        <f t="shared" si="30"/>
        <v>682105388</v>
      </c>
      <c r="P65" s="49">
        <f t="shared" si="30"/>
        <v>2336178000</v>
      </c>
      <c r="Q65" s="50">
        <f t="shared" si="30"/>
        <v>2665037555</v>
      </c>
      <c r="R65" s="34">
        <f t="shared" si="16"/>
        <v>121.72965148062784</v>
      </c>
      <c r="S65" s="35">
        <f t="shared" si="17"/>
        <v>1.2321809227192764</v>
      </c>
      <c r="T65" s="34">
        <f t="shared" si="18"/>
        <v>58.07014020285218</v>
      </c>
      <c r="U65" s="35">
        <f t="shared" si="19"/>
        <v>66.244568891889386</v>
      </c>
      <c r="V65" s="49">
        <f>+V61+V62</f>
        <v>174617000</v>
      </c>
      <c r="W65" s="50">
        <f>+W61+W62</f>
        <v>151973000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92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1832949000</v>
      </c>
      <c r="C8" s="36">
        <f t="shared" si="0"/>
        <v>-91622000</v>
      </c>
      <c r="D8" s="36">
        <f t="shared" si="0"/>
        <v>0</v>
      </c>
      <c r="E8" s="36">
        <f t="shared" si="0"/>
        <v>1741327000</v>
      </c>
      <c r="F8" s="37">
        <f t="shared" si="0"/>
        <v>1741327000</v>
      </c>
      <c r="G8" s="38">
        <f t="shared" si="0"/>
        <v>1741327000</v>
      </c>
      <c r="H8" s="37">
        <f t="shared" si="0"/>
        <v>111291000</v>
      </c>
      <c r="I8" s="38">
        <f t="shared" si="0"/>
        <v>42100150</v>
      </c>
      <c r="J8" s="37">
        <f t="shared" si="0"/>
        <v>254017000</v>
      </c>
      <c r="K8" s="38">
        <f t="shared" si="0"/>
        <v>237214776</v>
      </c>
      <c r="L8" s="37">
        <f t="shared" si="0"/>
        <v>598417000</v>
      </c>
      <c r="M8" s="38">
        <f t="shared" si="0"/>
        <v>603714310</v>
      </c>
      <c r="N8" s="37">
        <f t="shared" si="0"/>
        <v>364142000</v>
      </c>
      <c r="O8" s="38">
        <f t="shared" si="0"/>
        <v>128902469</v>
      </c>
      <c r="P8" s="37">
        <f t="shared" si="0"/>
        <v>1327867000</v>
      </c>
      <c r="Q8" s="38">
        <f t="shared" si="0"/>
        <v>1011931705</v>
      </c>
      <c r="R8" s="16">
        <f>IF(($L8       =0),0,((($N8       -$L8       )/$L8       )*100))</f>
        <v>-39.149121766259981</v>
      </c>
      <c r="S8" s="17">
        <f>IF(($M8       =0),0,((($O8       -$M8       )/$M8       )*100))</f>
        <v>-78.648432401743136</v>
      </c>
      <c r="T8" s="16">
        <f>IF(($E8       =0),0,(($P8       /$E8       )*100))</f>
        <v>76.256039216069126</v>
      </c>
      <c r="U8" s="18">
        <f>IF(($E8       =0),0,(($Q8       /$E8       )*100))</f>
        <v>58.112675275809764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1702903000</v>
      </c>
      <c r="C9" s="39">
        <f t="shared" si="2"/>
        <v>-55622000</v>
      </c>
      <c r="D9" s="39">
        <f t="shared" si="2"/>
        <v>0</v>
      </c>
      <c r="E9" s="39">
        <f t="shared" si="2"/>
        <v>1647281000</v>
      </c>
      <c r="F9" s="40">
        <f t="shared" si="2"/>
        <v>1647281000</v>
      </c>
      <c r="G9" s="41">
        <f t="shared" si="2"/>
        <v>1647281000</v>
      </c>
      <c r="H9" s="40">
        <f t="shared" si="2"/>
        <v>109172000</v>
      </c>
      <c r="I9" s="41">
        <f t="shared" si="2"/>
        <v>40100493</v>
      </c>
      <c r="J9" s="40">
        <f t="shared" si="2"/>
        <v>240991000</v>
      </c>
      <c r="K9" s="41">
        <f t="shared" si="2"/>
        <v>233590816</v>
      </c>
      <c r="L9" s="40">
        <f t="shared" si="2"/>
        <v>546498000</v>
      </c>
      <c r="M9" s="41">
        <f t="shared" si="2"/>
        <v>546169078</v>
      </c>
      <c r="N9" s="40">
        <f t="shared" si="2"/>
        <v>338111000</v>
      </c>
      <c r="O9" s="41">
        <f t="shared" si="2"/>
        <v>101767100</v>
      </c>
      <c r="P9" s="40">
        <f t="shared" si="2"/>
        <v>1234772000</v>
      </c>
      <c r="Q9" s="41">
        <f t="shared" si="2"/>
        <v>921627487</v>
      </c>
      <c r="R9" s="20">
        <f>IF(($L9       =0),0,((($N9       -$L9       )/$L9       )*100))</f>
        <v>-38.13133808357945</v>
      </c>
      <c r="S9" s="21">
        <f>IF(($M9       =0),0,((($O9       -$M9       )/$M9       )*100))</f>
        <v>-81.367106982208171</v>
      </c>
      <c r="T9" s="20">
        <f>IF(($E9       =0),0,(($P9       /$E9       )*100))</f>
        <v>74.958188675763267</v>
      </c>
      <c r="U9" s="22">
        <f>IF(($E9       =0),0,(($Q9       /$E9       )*100))</f>
        <v>55.948407527313194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749530000</v>
      </c>
      <c r="C12" s="42"/>
      <c r="D12" s="42"/>
      <c r="E12" s="42">
        <f t="shared" si="4"/>
        <v>749530000</v>
      </c>
      <c r="F12" s="43">
        <v>749530000</v>
      </c>
      <c r="G12" s="44">
        <v>749530000</v>
      </c>
      <c r="H12" s="43">
        <v>73680000</v>
      </c>
      <c r="I12" s="44">
        <v>9035577</v>
      </c>
      <c r="J12" s="43">
        <v>90705000</v>
      </c>
      <c r="K12" s="44">
        <v>120146321</v>
      </c>
      <c r="L12" s="43">
        <v>120798000</v>
      </c>
      <c r="M12" s="44">
        <v>76078188</v>
      </c>
      <c r="N12" s="43">
        <v>371780000</v>
      </c>
      <c r="O12" s="44">
        <v>171379161</v>
      </c>
      <c r="P12" s="43">
        <f t="shared" si="5"/>
        <v>656963000</v>
      </c>
      <c r="Q12" s="44">
        <f t="shared" si="6"/>
        <v>376639247</v>
      </c>
      <c r="R12" s="24">
        <f t="shared" si="7"/>
        <v>207.76999619198992</v>
      </c>
      <c r="S12" s="25">
        <f t="shared" si="8"/>
        <v>125.26714358654283</v>
      </c>
      <c r="T12" s="24">
        <f t="shared" si="9"/>
        <v>87.64999399623764</v>
      </c>
      <c r="U12" s="26">
        <f t="shared" si="10"/>
        <v>50.250056301949222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165945000</v>
      </c>
      <c r="C14" s="42"/>
      <c r="D14" s="42"/>
      <c r="E14" s="42">
        <f t="shared" si="4"/>
        <v>165945000</v>
      </c>
      <c r="F14" s="43">
        <v>165945000</v>
      </c>
      <c r="G14" s="44">
        <v>165945000</v>
      </c>
      <c r="H14" s="43">
        <v>28803000</v>
      </c>
      <c r="I14" s="44">
        <v>28803043</v>
      </c>
      <c r="J14" s="43">
        <v>23255000</v>
      </c>
      <c r="K14" s="44">
        <v>28269385</v>
      </c>
      <c r="L14" s="43">
        <v>59957000</v>
      </c>
      <c r="M14" s="44">
        <v>62491479</v>
      </c>
      <c r="N14" s="43">
        <v>53930000</v>
      </c>
      <c r="O14" s="44">
        <v>17987319</v>
      </c>
      <c r="P14" s="43">
        <f t="shared" si="5"/>
        <v>165945000</v>
      </c>
      <c r="Q14" s="44">
        <f t="shared" si="6"/>
        <v>137551226</v>
      </c>
      <c r="R14" s="24">
        <f t="shared" si="7"/>
        <v>-10.052204079590373</v>
      </c>
      <c r="S14" s="25">
        <f t="shared" si="8"/>
        <v>-71.216365354386951</v>
      </c>
      <c r="T14" s="24">
        <f t="shared" si="9"/>
        <v>100</v>
      </c>
      <c r="U14" s="26">
        <f t="shared" si="10"/>
        <v>82.889647774865168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787428000</v>
      </c>
      <c r="C26" s="42">
        <v>-55622000</v>
      </c>
      <c r="D26" s="42"/>
      <c r="E26" s="42">
        <f t="shared" si="4"/>
        <v>731806000</v>
      </c>
      <c r="F26" s="43">
        <v>731806000</v>
      </c>
      <c r="G26" s="44">
        <v>731806000</v>
      </c>
      <c r="H26" s="43">
        <v>6689000</v>
      </c>
      <c r="I26" s="44">
        <v>2261873</v>
      </c>
      <c r="J26" s="43">
        <v>127031000</v>
      </c>
      <c r="K26" s="44">
        <v>85175110</v>
      </c>
      <c r="L26" s="43">
        <v>365743000</v>
      </c>
      <c r="M26" s="44">
        <v>407599411</v>
      </c>
      <c r="N26" s="43">
        <v>-87599000</v>
      </c>
      <c r="O26" s="44">
        <v>-87599380</v>
      </c>
      <c r="P26" s="43">
        <f t="shared" si="5"/>
        <v>411864000</v>
      </c>
      <c r="Q26" s="44">
        <f t="shared" si="6"/>
        <v>407437014</v>
      </c>
      <c r="R26" s="24">
        <f t="shared" si="7"/>
        <v>-123.95097103703966</v>
      </c>
      <c r="S26" s="25">
        <f t="shared" si="8"/>
        <v>-121.49153743502343</v>
      </c>
      <c r="T26" s="24">
        <f t="shared" si="9"/>
        <v>56.280489637964159</v>
      </c>
      <c r="U26" s="26">
        <f t="shared" si="10"/>
        <v>55.675549804183078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130046000</v>
      </c>
      <c r="C28" s="39">
        <f t="shared" si="11"/>
        <v>-36000000</v>
      </c>
      <c r="D28" s="39">
        <f t="shared" si="11"/>
        <v>0</v>
      </c>
      <c r="E28" s="39">
        <f t="shared" si="11"/>
        <v>94046000</v>
      </c>
      <c r="F28" s="40">
        <f t="shared" si="11"/>
        <v>94046000</v>
      </c>
      <c r="G28" s="41">
        <f t="shared" si="11"/>
        <v>94046000</v>
      </c>
      <c r="H28" s="40">
        <f t="shared" si="11"/>
        <v>2119000</v>
      </c>
      <c r="I28" s="41">
        <f t="shared" si="11"/>
        <v>1999657</v>
      </c>
      <c r="J28" s="40">
        <f t="shared" si="11"/>
        <v>13026000</v>
      </c>
      <c r="K28" s="41">
        <f t="shared" si="11"/>
        <v>3623960</v>
      </c>
      <c r="L28" s="40">
        <f t="shared" si="11"/>
        <v>51919000</v>
      </c>
      <c r="M28" s="41">
        <f t="shared" si="11"/>
        <v>57545232</v>
      </c>
      <c r="N28" s="40">
        <f t="shared" si="11"/>
        <v>26031000</v>
      </c>
      <c r="O28" s="41">
        <f t="shared" si="11"/>
        <v>27135369</v>
      </c>
      <c r="P28" s="40">
        <f t="shared" si="11"/>
        <v>93095000</v>
      </c>
      <c r="Q28" s="41">
        <f t="shared" si="11"/>
        <v>90304218</v>
      </c>
      <c r="R28" s="20">
        <f t="shared" si="7"/>
        <v>-49.862285483156455</v>
      </c>
      <c r="S28" s="21">
        <f t="shared" si="8"/>
        <v>-52.845147969861337</v>
      </c>
      <c r="T28" s="20">
        <f t="shared" si="9"/>
        <v>98.988792718456935</v>
      </c>
      <c r="U28" s="22">
        <f t="shared" si="10"/>
        <v>96.021327860834063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112126000</v>
      </c>
      <c r="C30" s="42">
        <v>-36000000</v>
      </c>
      <c r="D30" s="42"/>
      <c r="E30" s="42">
        <f t="shared" si="4"/>
        <v>76126000</v>
      </c>
      <c r="F30" s="43">
        <v>76126000</v>
      </c>
      <c r="G30" s="44">
        <v>76126000</v>
      </c>
      <c r="H30" s="43">
        <v>156000</v>
      </c>
      <c r="I30" s="44">
        <v>156282</v>
      </c>
      <c r="J30" s="43">
        <v>9496000</v>
      </c>
      <c r="K30" s="44"/>
      <c r="L30" s="43">
        <v>44972000</v>
      </c>
      <c r="M30" s="44">
        <v>54441176</v>
      </c>
      <c r="N30" s="43">
        <v>20849000</v>
      </c>
      <c r="O30" s="44">
        <v>20849325</v>
      </c>
      <c r="P30" s="43">
        <f t="shared" si="5"/>
        <v>75473000</v>
      </c>
      <c r="Q30" s="44">
        <f t="shared" si="6"/>
        <v>75446783</v>
      </c>
      <c r="R30" s="24">
        <f t="shared" si="7"/>
        <v>-53.640042693231351</v>
      </c>
      <c r="S30" s="25">
        <f t="shared" si="8"/>
        <v>-61.703022359399441</v>
      </c>
      <c r="T30" s="24">
        <f t="shared" si="9"/>
        <v>99.142211596563584</v>
      </c>
      <c r="U30" s="26">
        <f t="shared" si="10"/>
        <v>99.107772640096684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236000</v>
      </c>
      <c r="I31" s="44">
        <v>178500</v>
      </c>
      <c r="J31" s="43">
        <v>272000</v>
      </c>
      <c r="K31" s="44">
        <v>272486</v>
      </c>
      <c r="L31" s="43">
        <v>255000</v>
      </c>
      <c r="M31" s="44">
        <v>254939</v>
      </c>
      <c r="N31" s="43"/>
      <c r="O31" s="44">
        <v>274785</v>
      </c>
      <c r="P31" s="43">
        <f t="shared" si="5"/>
        <v>763000</v>
      </c>
      <c r="Q31" s="44">
        <f t="shared" si="6"/>
        <v>980710</v>
      </c>
      <c r="R31" s="24">
        <f t="shared" si="7"/>
        <v>-100</v>
      </c>
      <c r="S31" s="25">
        <f t="shared" si="8"/>
        <v>7.7846072982164367</v>
      </c>
      <c r="T31" s="24">
        <f t="shared" si="9"/>
        <v>76.3</v>
      </c>
      <c r="U31" s="26">
        <f t="shared" si="10"/>
        <v>98.070999999999998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9920000</v>
      </c>
      <c r="C33" s="42"/>
      <c r="D33" s="42"/>
      <c r="E33" s="42">
        <f t="shared" si="4"/>
        <v>9920000</v>
      </c>
      <c r="F33" s="43">
        <v>9920000</v>
      </c>
      <c r="G33" s="44">
        <v>9920000</v>
      </c>
      <c r="H33" s="43">
        <v>1665000</v>
      </c>
      <c r="I33" s="44">
        <v>1664875</v>
      </c>
      <c r="J33" s="43">
        <v>3196000</v>
      </c>
      <c r="K33" s="44">
        <v>3195964</v>
      </c>
      <c r="L33" s="43">
        <v>2756000</v>
      </c>
      <c r="M33" s="44">
        <v>2755811</v>
      </c>
      <c r="N33" s="43">
        <v>2279000</v>
      </c>
      <c r="O33" s="44">
        <v>2278500</v>
      </c>
      <c r="P33" s="43">
        <f t="shared" si="5"/>
        <v>9896000</v>
      </c>
      <c r="Q33" s="44">
        <f t="shared" si="6"/>
        <v>9895150</v>
      </c>
      <c r="R33" s="24">
        <f t="shared" si="7"/>
        <v>-17.307692307692307</v>
      </c>
      <c r="S33" s="25">
        <f t="shared" si="8"/>
        <v>-17.320164554100408</v>
      </c>
      <c r="T33" s="24">
        <f t="shared" si="9"/>
        <v>99.758064516129025</v>
      </c>
      <c r="U33" s="26">
        <f t="shared" si="10"/>
        <v>99.749495967741936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62000</v>
      </c>
      <c r="I36" s="44"/>
      <c r="J36" s="43">
        <v>62000</v>
      </c>
      <c r="K36" s="44">
        <v>155510</v>
      </c>
      <c r="L36" s="43">
        <v>3936000</v>
      </c>
      <c r="M36" s="44">
        <v>93306</v>
      </c>
      <c r="N36" s="43">
        <v>2903000</v>
      </c>
      <c r="O36" s="44">
        <v>3732759</v>
      </c>
      <c r="P36" s="43">
        <f t="shared" si="5"/>
        <v>6963000</v>
      </c>
      <c r="Q36" s="44">
        <f t="shared" si="6"/>
        <v>3981575</v>
      </c>
      <c r="R36" s="24">
        <f t="shared" si="7"/>
        <v>-26.244918699186993</v>
      </c>
      <c r="S36" s="25">
        <f t="shared" si="8"/>
        <v>3900.5562343257666</v>
      </c>
      <c r="T36" s="24">
        <f t="shared" si="9"/>
        <v>99.471428571428561</v>
      </c>
      <c r="U36" s="26">
        <f t="shared" si="10"/>
        <v>56.879642857142855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31290000</v>
      </c>
      <c r="C43" s="45">
        <f t="shared" si="20"/>
        <v>-14543000</v>
      </c>
      <c r="D43" s="45">
        <f t="shared" si="20"/>
        <v>0</v>
      </c>
      <c r="E43" s="45">
        <f t="shared" si="20"/>
        <v>16747000</v>
      </c>
      <c r="F43" s="46">
        <f t="shared" si="20"/>
        <v>25290000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70000</v>
      </c>
      <c r="O43" s="47">
        <f t="shared" si="20"/>
        <v>0</v>
      </c>
      <c r="P43" s="46">
        <f t="shared" si="20"/>
        <v>70000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0.41798531080193468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30030000</v>
      </c>
      <c r="C44" s="39">
        <f t="shared" si="22"/>
        <v>-14543000</v>
      </c>
      <c r="D44" s="39">
        <f t="shared" si="22"/>
        <v>0</v>
      </c>
      <c r="E44" s="39">
        <f t="shared" si="22"/>
        <v>15487000</v>
      </c>
      <c r="F44" s="40">
        <f t="shared" si="22"/>
        <v>24030000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70000</v>
      </c>
      <c r="O44" s="41">
        <f t="shared" si="22"/>
        <v>0</v>
      </c>
      <c r="P44" s="40">
        <f t="shared" si="22"/>
        <v>70000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0.45199199328469036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24030000</v>
      </c>
      <c r="C46" s="42">
        <v>-8543000</v>
      </c>
      <c r="D46" s="42"/>
      <c r="E46" s="42">
        <f t="shared" si="13"/>
        <v>15487000</v>
      </c>
      <c r="F46" s="43">
        <v>24030000</v>
      </c>
      <c r="G46" s="44"/>
      <c r="H46" s="43"/>
      <c r="I46" s="44"/>
      <c r="J46" s="43"/>
      <c r="K46" s="44"/>
      <c r="L46" s="43"/>
      <c r="M46" s="44"/>
      <c r="N46" s="43">
        <v>70000</v>
      </c>
      <c r="O46" s="44"/>
      <c r="P46" s="43">
        <f t="shared" si="14"/>
        <v>70000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0.45199199328469036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6000000</v>
      </c>
      <c r="C47" s="42">
        <v>-6000000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1864239000</v>
      </c>
      <c r="C61" s="39">
        <f t="shared" si="26"/>
        <v>-106165000</v>
      </c>
      <c r="D61" s="39">
        <f t="shared" si="26"/>
        <v>0</v>
      </c>
      <c r="E61" s="39">
        <f t="shared" si="26"/>
        <v>1758074000</v>
      </c>
      <c r="F61" s="40">
        <f t="shared" si="26"/>
        <v>1766617000</v>
      </c>
      <c r="G61" s="41">
        <f t="shared" si="26"/>
        <v>1741327000</v>
      </c>
      <c r="H61" s="40">
        <f t="shared" si="26"/>
        <v>111291000</v>
      </c>
      <c r="I61" s="41">
        <f t="shared" si="26"/>
        <v>42100150</v>
      </c>
      <c r="J61" s="40">
        <f t="shared" si="26"/>
        <v>254017000</v>
      </c>
      <c r="K61" s="41">
        <f t="shared" si="26"/>
        <v>237214776</v>
      </c>
      <c r="L61" s="40">
        <f t="shared" si="26"/>
        <v>598417000</v>
      </c>
      <c r="M61" s="41">
        <f t="shared" si="26"/>
        <v>603714310</v>
      </c>
      <c r="N61" s="40">
        <f t="shared" si="26"/>
        <v>364212000</v>
      </c>
      <c r="O61" s="41">
        <f t="shared" si="26"/>
        <v>128902469</v>
      </c>
      <c r="P61" s="40">
        <f t="shared" si="26"/>
        <v>1327937000</v>
      </c>
      <c r="Q61" s="41">
        <f t="shared" si="26"/>
        <v>1011931705</v>
      </c>
      <c r="R61" s="20">
        <f t="shared" si="16"/>
        <v>-39.137424237613573</v>
      </c>
      <c r="S61" s="21">
        <f t="shared" si="17"/>
        <v>-78.648432401743136</v>
      </c>
      <c r="T61" s="20">
        <f t="shared" si="18"/>
        <v>75.533623726873842</v>
      </c>
      <c r="U61" s="22">
        <f t="shared" si="19"/>
        <v>57.559107580227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1383500000</v>
      </c>
      <c r="C62" s="39">
        <f t="shared" si="28"/>
        <v>0</v>
      </c>
      <c r="D62" s="39">
        <f t="shared" si="28"/>
        <v>0</v>
      </c>
      <c r="E62" s="39">
        <f t="shared" si="28"/>
        <v>1383500000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23325065</v>
      </c>
      <c r="J62" s="40">
        <f t="shared" si="28"/>
        <v>0</v>
      </c>
      <c r="K62" s="41">
        <f t="shared" si="28"/>
        <v>190318539</v>
      </c>
      <c r="L62" s="40">
        <f t="shared" si="28"/>
        <v>0</v>
      </c>
      <c r="M62" s="41">
        <f t="shared" si="28"/>
        <v>461829186</v>
      </c>
      <c r="N62" s="40">
        <f t="shared" si="28"/>
        <v>0</v>
      </c>
      <c r="O62" s="41">
        <f t="shared" si="28"/>
        <v>-80136156</v>
      </c>
      <c r="P62" s="40">
        <f t="shared" si="28"/>
        <v>0</v>
      </c>
      <c r="Q62" s="41">
        <f t="shared" si="28"/>
        <v>595336634</v>
      </c>
      <c r="R62" s="20">
        <f t="shared" si="16"/>
        <v>0</v>
      </c>
      <c r="S62" s="21">
        <f t="shared" si="17"/>
        <v>-117.35190378375091</v>
      </c>
      <c r="T62" s="20">
        <f t="shared" si="18"/>
        <v>0</v>
      </c>
      <c r="U62" s="22">
        <f t="shared" si="19"/>
        <v>43.031198698951933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1383500000</v>
      </c>
      <c r="C63" s="42"/>
      <c r="D63" s="42"/>
      <c r="E63" s="42">
        <f t="shared" si="13"/>
        <v>1383500000</v>
      </c>
      <c r="F63" s="43"/>
      <c r="G63" s="44"/>
      <c r="H63" s="43"/>
      <c r="I63" s="44">
        <v>23325065</v>
      </c>
      <c r="J63" s="43"/>
      <c r="K63" s="44">
        <v>190318539</v>
      </c>
      <c r="L63" s="43"/>
      <c r="M63" s="44">
        <v>461829186</v>
      </c>
      <c r="N63" s="43"/>
      <c r="O63" s="44">
        <v>-80136156</v>
      </c>
      <c r="P63" s="43">
        <f t="shared" si="14"/>
        <v>0</v>
      </c>
      <c r="Q63" s="44">
        <f t="shared" si="15"/>
        <v>595336634</v>
      </c>
      <c r="R63" s="24">
        <f t="shared" si="16"/>
        <v>0</v>
      </c>
      <c r="S63" s="25">
        <f t="shared" si="17"/>
        <v>-117.35190378375091</v>
      </c>
      <c r="T63" s="24">
        <f t="shared" si="18"/>
        <v>0</v>
      </c>
      <c r="U63" s="26">
        <f t="shared" si="19"/>
        <v>43.031198698951933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3247739000</v>
      </c>
      <c r="C65" s="48">
        <f t="shared" si="30"/>
        <v>-106165000</v>
      </c>
      <c r="D65" s="48">
        <f t="shared" si="30"/>
        <v>0</v>
      </c>
      <c r="E65" s="48">
        <f t="shared" si="30"/>
        <v>3141574000</v>
      </c>
      <c r="F65" s="49">
        <f t="shared" si="30"/>
        <v>1766617000</v>
      </c>
      <c r="G65" s="50">
        <f t="shared" si="30"/>
        <v>1741327000</v>
      </c>
      <c r="H65" s="49">
        <f t="shared" si="30"/>
        <v>111291000</v>
      </c>
      <c r="I65" s="50">
        <f t="shared" si="30"/>
        <v>65425215</v>
      </c>
      <c r="J65" s="49">
        <f t="shared" si="30"/>
        <v>254017000</v>
      </c>
      <c r="K65" s="50">
        <f t="shared" si="30"/>
        <v>427533315</v>
      </c>
      <c r="L65" s="49">
        <f t="shared" si="30"/>
        <v>598417000</v>
      </c>
      <c r="M65" s="51">
        <f t="shared" si="30"/>
        <v>1065543496</v>
      </c>
      <c r="N65" s="49">
        <f t="shared" si="30"/>
        <v>364212000</v>
      </c>
      <c r="O65" s="50">
        <f t="shared" si="30"/>
        <v>48766313</v>
      </c>
      <c r="P65" s="49">
        <f t="shared" si="30"/>
        <v>1327937000</v>
      </c>
      <c r="Q65" s="50">
        <f t="shared" si="30"/>
        <v>1607268339</v>
      </c>
      <c r="R65" s="34">
        <f t="shared" si="16"/>
        <v>-39.137424237613573</v>
      </c>
      <c r="S65" s="35">
        <f t="shared" si="17"/>
        <v>-95.423339058136392</v>
      </c>
      <c r="T65" s="34">
        <f t="shared" si="18"/>
        <v>42.2697985150119</v>
      </c>
      <c r="U65" s="35">
        <f t="shared" si="19"/>
        <v>51.161243981520087</v>
      </c>
      <c r="V65" s="49">
        <f>+V61+V62</f>
        <v>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93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1951821000</v>
      </c>
      <c r="C8" s="36">
        <f t="shared" si="0"/>
        <v>-535626000</v>
      </c>
      <c r="D8" s="36">
        <f t="shared" si="0"/>
        <v>0</v>
      </c>
      <c r="E8" s="36">
        <f t="shared" si="0"/>
        <v>1416195000</v>
      </c>
      <c r="F8" s="37">
        <f t="shared" si="0"/>
        <v>1416195000</v>
      </c>
      <c r="G8" s="38">
        <f t="shared" si="0"/>
        <v>1416195000</v>
      </c>
      <c r="H8" s="37">
        <f t="shared" si="0"/>
        <v>259715000</v>
      </c>
      <c r="I8" s="38">
        <f t="shared" si="0"/>
        <v>203831649</v>
      </c>
      <c r="J8" s="37">
        <f t="shared" si="0"/>
        <v>306374000</v>
      </c>
      <c r="K8" s="38">
        <f t="shared" si="0"/>
        <v>225894779</v>
      </c>
      <c r="L8" s="37">
        <f t="shared" si="0"/>
        <v>261074000</v>
      </c>
      <c r="M8" s="38">
        <f t="shared" si="0"/>
        <v>252033674</v>
      </c>
      <c r="N8" s="37">
        <f t="shared" si="0"/>
        <v>355539000</v>
      </c>
      <c r="O8" s="38">
        <f t="shared" si="0"/>
        <v>364830975</v>
      </c>
      <c r="P8" s="37">
        <f t="shared" si="0"/>
        <v>1182702000</v>
      </c>
      <c r="Q8" s="38">
        <f t="shared" si="0"/>
        <v>1046591077</v>
      </c>
      <c r="R8" s="16">
        <f>IF(($L8       =0),0,((($N8       -$L8       )/$L8       )*100))</f>
        <v>36.183227743858062</v>
      </c>
      <c r="S8" s="17">
        <f>IF(($M8       =0),0,((($O8       -$M8       )/$M8       )*100))</f>
        <v>44.754853274090664</v>
      </c>
      <c r="T8" s="16">
        <f>IF(($E8       =0),0,(($P8       /$E8       )*100))</f>
        <v>83.512651859383766</v>
      </c>
      <c r="U8" s="18">
        <f>IF(($E8       =0),0,(($Q8       /$E8       )*100))</f>
        <v>73.901622093002729</v>
      </c>
      <c r="V8" s="37">
        <f t="shared" ref="V8:W8" si="1">+V9+V28</f>
        <v>1115000</v>
      </c>
      <c r="W8" s="38">
        <f t="shared" si="1"/>
        <v>756000</v>
      </c>
    </row>
    <row r="9" spans="1:23" ht="13" x14ac:dyDescent="0.3">
      <c r="A9" s="19" t="s">
        <v>35</v>
      </c>
      <c r="B9" s="39">
        <f t="shared" ref="B9:Q9" si="2">SUM(B10:B27)</f>
        <v>1859531000</v>
      </c>
      <c r="C9" s="39">
        <f t="shared" si="2"/>
        <v>-543641000</v>
      </c>
      <c r="D9" s="39">
        <f t="shared" si="2"/>
        <v>0</v>
      </c>
      <c r="E9" s="39">
        <f t="shared" si="2"/>
        <v>1315890000</v>
      </c>
      <c r="F9" s="40">
        <f t="shared" si="2"/>
        <v>1315890000</v>
      </c>
      <c r="G9" s="41">
        <f t="shared" si="2"/>
        <v>1315890000</v>
      </c>
      <c r="H9" s="40">
        <f t="shared" si="2"/>
        <v>232481000</v>
      </c>
      <c r="I9" s="41">
        <f t="shared" si="2"/>
        <v>191844820</v>
      </c>
      <c r="J9" s="40">
        <f t="shared" si="2"/>
        <v>297621000</v>
      </c>
      <c r="K9" s="41">
        <f t="shared" si="2"/>
        <v>206714503</v>
      </c>
      <c r="L9" s="40">
        <f t="shared" si="2"/>
        <v>250111000</v>
      </c>
      <c r="M9" s="41">
        <f t="shared" si="2"/>
        <v>229259977</v>
      </c>
      <c r="N9" s="40">
        <f t="shared" si="2"/>
        <v>342601000</v>
      </c>
      <c r="O9" s="41">
        <f t="shared" si="2"/>
        <v>349757238</v>
      </c>
      <c r="P9" s="40">
        <f t="shared" si="2"/>
        <v>1122814000</v>
      </c>
      <c r="Q9" s="41">
        <f t="shared" si="2"/>
        <v>977576538</v>
      </c>
      <c r="R9" s="20">
        <f>IF(($L9       =0),0,((($N9       -$L9       )/$L9       )*100))</f>
        <v>36.979581066006695</v>
      </c>
      <c r="S9" s="21">
        <f>IF(($M9       =0),0,((($O9       -$M9       )/$M9       )*100))</f>
        <v>52.559222319035648</v>
      </c>
      <c r="T9" s="20">
        <f>IF(($E9       =0),0,(($P9       /$E9       )*100))</f>
        <v>85.327344990842704</v>
      </c>
      <c r="U9" s="22">
        <f>IF(($E9       =0),0,(($Q9       /$E9       )*100))</f>
        <v>74.29014112121834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921411000</v>
      </c>
      <c r="C12" s="42">
        <v>-670000000</v>
      </c>
      <c r="D12" s="42"/>
      <c r="E12" s="42">
        <f t="shared" si="4"/>
        <v>251411000</v>
      </c>
      <c r="F12" s="43">
        <v>251411000</v>
      </c>
      <c r="G12" s="44">
        <v>251411000</v>
      </c>
      <c r="H12" s="43">
        <v>111748000</v>
      </c>
      <c r="I12" s="44">
        <v>95355519</v>
      </c>
      <c r="J12" s="43">
        <v>38252000</v>
      </c>
      <c r="K12" s="44">
        <v>54644481</v>
      </c>
      <c r="L12" s="43">
        <v>101411000</v>
      </c>
      <c r="M12" s="44"/>
      <c r="N12" s="43"/>
      <c r="O12" s="44"/>
      <c r="P12" s="43">
        <f t="shared" si="5"/>
        <v>251411000</v>
      </c>
      <c r="Q12" s="44">
        <f t="shared" si="6"/>
        <v>150000000</v>
      </c>
      <c r="R12" s="24">
        <f t="shared" si="7"/>
        <v>-100</v>
      </c>
      <c r="S12" s="25">
        <f t="shared" si="8"/>
        <v>0</v>
      </c>
      <c r="T12" s="24">
        <f t="shared" si="9"/>
        <v>100</v>
      </c>
      <c r="U12" s="26">
        <f t="shared" si="10"/>
        <v>59.663260557413956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152635000</v>
      </c>
      <c r="C14" s="42">
        <v>-8000000</v>
      </c>
      <c r="D14" s="42"/>
      <c r="E14" s="42">
        <f t="shared" si="4"/>
        <v>144635000</v>
      </c>
      <c r="F14" s="43">
        <v>144635000</v>
      </c>
      <c r="G14" s="44">
        <v>144635000</v>
      </c>
      <c r="H14" s="43">
        <v>6167000</v>
      </c>
      <c r="I14" s="44">
        <v>4012301</v>
      </c>
      <c r="J14" s="43">
        <v>9075000</v>
      </c>
      <c r="K14" s="44">
        <v>10183022</v>
      </c>
      <c r="L14" s="43">
        <v>19431000</v>
      </c>
      <c r="M14" s="44">
        <v>53521294</v>
      </c>
      <c r="N14" s="43">
        <v>46380000</v>
      </c>
      <c r="O14" s="44">
        <v>67809238</v>
      </c>
      <c r="P14" s="43">
        <f t="shared" si="5"/>
        <v>81053000</v>
      </c>
      <c r="Q14" s="44">
        <f t="shared" si="6"/>
        <v>135525855</v>
      </c>
      <c r="R14" s="24">
        <f t="shared" si="7"/>
        <v>138.69075189130771</v>
      </c>
      <c r="S14" s="25">
        <f t="shared" si="8"/>
        <v>26.695811951033921</v>
      </c>
      <c r="T14" s="24">
        <f t="shared" si="9"/>
        <v>56.039686106405782</v>
      </c>
      <c r="U14" s="26">
        <f t="shared" si="10"/>
        <v>93.701977391364466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785485000</v>
      </c>
      <c r="C26" s="42">
        <v>134359000</v>
      </c>
      <c r="D26" s="42"/>
      <c r="E26" s="42">
        <f t="shared" si="4"/>
        <v>919844000</v>
      </c>
      <c r="F26" s="43">
        <v>919844000</v>
      </c>
      <c r="G26" s="44">
        <v>919844000</v>
      </c>
      <c r="H26" s="43">
        <v>114566000</v>
      </c>
      <c r="I26" s="44">
        <v>92477000</v>
      </c>
      <c r="J26" s="43">
        <v>250294000</v>
      </c>
      <c r="K26" s="44">
        <v>141887000</v>
      </c>
      <c r="L26" s="43">
        <v>129269000</v>
      </c>
      <c r="M26" s="44">
        <v>175738683</v>
      </c>
      <c r="N26" s="43">
        <v>296221000</v>
      </c>
      <c r="O26" s="44">
        <v>281948000</v>
      </c>
      <c r="P26" s="43">
        <f t="shared" si="5"/>
        <v>790350000</v>
      </c>
      <c r="Q26" s="44">
        <f t="shared" si="6"/>
        <v>692050683</v>
      </c>
      <c r="R26" s="24">
        <f t="shared" si="7"/>
        <v>129.15084049540107</v>
      </c>
      <c r="S26" s="25">
        <f t="shared" si="8"/>
        <v>60.435935439438794</v>
      </c>
      <c r="T26" s="24">
        <f t="shared" si="9"/>
        <v>85.922178108461864</v>
      </c>
      <c r="U26" s="26">
        <f t="shared" si="10"/>
        <v>75.235657676736494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92290000</v>
      </c>
      <c r="C28" s="39">
        <f t="shared" si="11"/>
        <v>8015000</v>
      </c>
      <c r="D28" s="39">
        <f t="shared" si="11"/>
        <v>0</v>
      </c>
      <c r="E28" s="39">
        <f t="shared" si="11"/>
        <v>100305000</v>
      </c>
      <c r="F28" s="40">
        <f t="shared" si="11"/>
        <v>100305000</v>
      </c>
      <c r="G28" s="41">
        <f t="shared" si="11"/>
        <v>100305000</v>
      </c>
      <c r="H28" s="40">
        <f t="shared" si="11"/>
        <v>27234000</v>
      </c>
      <c r="I28" s="41">
        <f t="shared" si="11"/>
        <v>11986829</v>
      </c>
      <c r="J28" s="40">
        <f t="shared" si="11"/>
        <v>8753000</v>
      </c>
      <c r="K28" s="41">
        <f t="shared" si="11"/>
        <v>19180276</v>
      </c>
      <c r="L28" s="40">
        <f t="shared" si="11"/>
        <v>10963000</v>
      </c>
      <c r="M28" s="41">
        <f t="shared" si="11"/>
        <v>22773697</v>
      </c>
      <c r="N28" s="40">
        <f t="shared" si="11"/>
        <v>12938000</v>
      </c>
      <c r="O28" s="41">
        <f t="shared" si="11"/>
        <v>15073737</v>
      </c>
      <c r="P28" s="40">
        <f t="shared" si="11"/>
        <v>59888000</v>
      </c>
      <c r="Q28" s="41">
        <f t="shared" si="11"/>
        <v>69014539</v>
      </c>
      <c r="R28" s="20">
        <f t="shared" si="7"/>
        <v>18.015141840737027</v>
      </c>
      <c r="S28" s="21">
        <f t="shared" si="8"/>
        <v>-33.810759842813397</v>
      </c>
      <c r="T28" s="20">
        <f t="shared" si="9"/>
        <v>59.705897014106981</v>
      </c>
      <c r="U28" s="22">
        <f t="shared" si="10"/>
        <v>68.804684711629534</v>
      </c>
      <c r="V28" s="40">
        <f t="shared" ref="V28:W28" si="12">SUM(V29:V42)</f>
        <v>1115000</v>
      </c>
      <c r="W28" s="41">
        <f t="shared" si="12"/>
        <v>756000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40000000</v>
      </c>
      <c r="C30" s="42"/>
      <c r="D30" s="42"/>
      <c r="E30" s="42">
        <f t="shared" si="4"/>
        <v>40000000</v>
      </c>
      <c r="F30" s="43">
        <v>40000000</v>
      </c>
      <c r="G30" s="44">
        <v>40000000</v>
      </c>
      <c r="H30" s="43">
        <v>159000</v>
      </c>
      <c r="I30" s="44">
        <v>295964</v>
      </c>
      <c r="J30" s="43">
        <v>134000</v>
      </c>
      <c r="K30" s="44">
        <v>570950</v>
      </c>
      <c r="L30" s="43"/>
      <c r="M30" s="44">
        <v>4563096</v>
      </c>
      <c r="N30" s="43">
        <v>2984000</v>
      </c>
      <c r="O30" s="44">
        <v>11594619</v>
      </c>
      <c r="P30" s="43">
        <f t="shared" si="5"/>
        <v>3277000</v>
      </c>
      <c r="Q30" s="44">
        <f t="shared" si="6"/>
        <v>17024629</v>
      </c>
      <c r="R30" s="24">
        <f t="shared" si="7"/>
        <v>0</v>
      </c>
      <c r="S30" s="25">
        <f t="shared" si="8"/>
        <v>154.09544309389941</v>
      </c>
      <c r="T30" s="24">
        <f t="shared" si="9"/>
        <v>8.192499999999999</v>
      </c>
      <c r="U30" s="26">
        <f t="shared" si="10"/>
        <v>42.561572499999997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564000</v>
      </c>
      <c r="I31" s="44">
        <v>103845</v>
      </c>
      <c r="J31" s="43">
        <v>188000</v>
      </c>
      <c r="K31" s="44">
        <v>183150</v>
      </c>
      <c r="L31" s="43">
        <v>234000</v>
      </c>
      <c r="M31" s="44">
        <v>440150</v>
      </c>
      <c r="N31" s="43"/>
      <c r="O31" s="44">
        <v>185854</v>
      </c>
      <c r="P31" s="43">
        <f t="shared" si="5"/>
        <v>986000</v>
      </c>
      <c r="Q31" s="44">
        <f t="shared" si="6"/>
        <v>912999</v>
      </c>
      <c r="R31" s="24">
        <f t="shared" si="7"/>
        <v>-100</v>
      </c>
      <c r="S31" s="25">
        <f t="shared" si="8"/>
        <v>-57.774849483130751</v>
      </c>
      <c r="T31" s="24">
        <f t="shared" si="9"/>
        <v>98.6</v>
      </c>
      <c r="U31" s="26">
        <f t="shared" si="10"/>
        <v>91.299899999999994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18790000</v>
      </c>
      <c r="C33" s="42"/>
      <c r="D33" s="42"/>
      <c r="E33" s="42">
        <f t="shared" si="4"/>
        <v>18790000</v>
      </c>
      <c r="F33" s="43">
        <v>18790000</v>
      </c>
      <c r="G33" s="44">
        <v>18790000</v>
      </c>
      <c r="H33" s="43">
        <v>18790000</v>
      </c>
      <c r="I33" s="44"/>
      <c r="J33" s="43"/>
      <c r="K33" s="44">
        <v>14091000</v>
      </c>
      <c r="L33" s="43"/>
      <c r="M33" s="44">
        <v>4699000</v>
      </c>
      <c r="N33" s="43"/>
      <c r="O33" s="44"/>
      <c r="P33" s="43">
        <f t="shared" si="5"/>
        <v>18790000</v>
      </c>
      <c r="Q33" s="44">
        <f t="shared" si="6"/>
        <v>18790000</v>
      </c>
      <c r="R33" s="24">
        <f t="shared" si="7"/>
        <v>0</v>
      </c>
      <c r="S33" s="25">
        <f t="shared" si="8"/>
        <v>-100</v>
      </c>
      <c r="T33" s="24">
        <f t="shared" si="9"/>
        <v>100</v>
      </c>
      <c r="U33" s="26">
        <f t="shared" si="10"/>
        <v>100</v>
      </c>
      <c r="V33" s="43"/>
      <c r="W33" s="44"/>
    </row>
    <row r="34" spans="1:23" ht="13" x14ac:dyDescent="0.3">
      <c r="A34" s="23" t="s">
        <v>60</v>
      </c>
      <c r="B34" s="42">
        <v>25500000</v>
      </c>
      <c r="C34" s="42"/>
      <c r="D34" s="42"/>
      <c r="E34" s="42">
        <f t="shared" si="4"/>
        <v>25500000</v>
      </c>
      <c r="F34" s="43">
        <v>25500000</v>
      </c>
      <c r="G34" s="44">
        <v>25500000</v>
      </c>
      <c r="H34" s="43">
        <v>7721000</v>
      </c>
      <c r="I34" s="44">
        <v>11587020</v>
      </c>
      <c r="J34" s="43">
        <v>6553000</v>
      </c>
      <c r="K34" s="44">
        <v>2591580</v>
      </c>
      <c r="L34" s="43">
        <v>5978000</v>
      </c>
      <c r="M34" s="44">
        <v>9093152</v>
      </c>
      <c r="N34" s="43">
        <v>5248000</v>
      </c>
      <c r="O34" s="44">
        <v>2265888</v>
      </c>
      <c r="P34" s="43">
        <f t="shared" si="5"/>
        <v>25500000</v>
      </c>
      <c r="Q34" s="44">
        <f t="shared" si="6"/>
        <v>25537640</v>
      </c>
      <c r="R34" s="24">
        <f t="shared" si="7"/>
        <v>-12.211441953830713</v>
      </c>
      <c r="S34" s="25">
        <f t="shared" si="8"/>
        <v>-75.081379921945654</v>
      </c>
      <c r="T34" s="24">
        <f t="shared" si="9"/>
        <v>100</v>
      </c>
      <c r="U34" s="26">
        <f t="shared" si="10"/>
        <v>100.14760784313725</v>
      </c>
      <c r="V34" s="43">
        <v>1115000</v>
      </c>
      <c r="W34" s="44">
        <v>756000</v>
      </c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1878000</v>
      </c>
      <c r="K36" s="44">
        <v>1743596</v>
      </c>
      <c r="L36" s="43">
        <v>4751000</v>
      </c>
      <c r="M36" s="44">
        <v>3978299</v>
      </c>
      <c r="N36" s="43">
        <v>371000</v>
      </c>
      <c r="O36" s="44">
        <v>1027376</v>
      </c>
      <c r="P36" s="43">
        <f t="shared" si="5"/>
        <v>7000000</v>
      </c>
      <c r="Q36" s="44">
        <f t="shared" si="6"/>
        <v>6749271</v>
      </c>
      <c r="R36" s="24">
        <f t="shared" si="7"/>
        <v>-92.19111765944011</v>
      </c>
      <c r="S36" s="25">
        <f t="shared" si="8"/>
        <v>-74.175495607544832</v>
      </c>
      <c r="T36" s="24">
        <f t="shared" si="9"/>
        <v>100</v>
      </c>
      <c r="U36" s="26">
        <f t="shared" si="10"/>
        <v>96.41815714285714</v>
      </c>
      <c r="V36" s="43"/>
      <c r="W36" s="44"/>
    </row>
    <row r="37" spans="1:23" ht="13" x14ac:dyDescent="0.3">
      <c r="A37" s="23" t="s">
        <v>63</v>
      </c>
      <c r="B37" s="42"/>
      <c r="C37" s="42">
        <v>8015000</v>
      </c>
      <c r="D37" s="42"/>
      <c r="E37" s="42">
        <f t="shared" si="4"/>
        <v>8015000</v>
      </c>
      <c r="F37" s="43">
        <v>8015000</v>
      </c>
      <c r="G37" s="44">
        <v>8015000</v>
      </c>
      <c r="H37" s="43"/>
      <c r="I37" s="44"/>
      <c r="J37" s="43"/>
      <c r="K37" s="44"/>
      <c r="L37" s="43"/>
      <c r="M37" s="44"/>
      <c r="N37" s="43">
        <v>4335000</v>
      </c>
      <c r="O37" s="44"/>
      <c r="P37" s="43">
        <f t="shared" si="5"/>
        <v>4335000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54.08608858390518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12510000</v>
      </c>
      <c r="C43" s="45">
        <f t="shared" si="20"/>
        <v>-1700000</v>
      </c>
      <c r="D43" s="45">
        <f t="shared" si="20"/>
        <v>0</v>
      </c>
      <c r="E43" s="45">
        <f t="shared" si="20"/>
        <v>10810000</v>
      </c>
      <c r="F43" s="46">
        <f t="shared" si="20"/>
        <v>11110000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2000</v>
      </c>
      <c r="O43" s="47">
        <f t="shared" si="20"/>
        <v>0</v>
      </c>
      <c r="P43" s="46">
        <f t="shared" si="20"/>
        <v>2000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1.8501387604070305E-2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1800000</v>
      </c>
      <c r="C44" s="39">
        <f t="shared" si="22"/>
        <v>-1700000</v>
      </c>
      <c r="D44" s="39">
        <f t="shared" si="22"/>
        <v>0</v>
      </c>
      <c r="E44" s="39">
        <f t="shared" si="22"/>
        <v>100000</v>
      </c>
      <c r="F44" s="40">
        <f t="shared" si="22"/>
        <v>400000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2000</v>
      </c>
      <c r="O44" s="41">
        <f t="shared" si="22"/>
        <v>0</v>
      </c>
      <c r="P44" s="40">
        <f t="shared" si="22"/>
        <v>2000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300000</v>
      </c>
      <c r="C46" s="42">
        <v>-300000</v>
      </c>
      <c r="D46" s="42"/>
      <c r="E46" s="42">
        <f t="shared" si="13"/>
        <v>0</v>
      </c>
      <c r="F46" s="43">
        <v>300000</v>
      </c>
      <c r="G46" s="44"/>
      <c r="H46" s="43"/>
      <c r="I46" s="44"/>
      <c r="J46" s="43"/>
      <c r="K46" s="44"/>
      <c r="L46" s="43"/>
      <c r="M46" s="44"/>
      <c r="N46" s="43">
        <v>2000</v>
      </c>
      <c r="O46" s="44"/>
      <c r="P46" s="43">
        <f t="shared" si="14"/>
        <v>2000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1500000</v>
      </c>
      <c r="C47" s="42">
        <v>-1400000</v>
      </c>
      <c r="D47" s="42"/>
      <c r="E47" s="42">
        <f t="shared" si="13"/>
        <v>100000</v>
      </c>
      <c r="F47" s="43">
        <v>100000</v>
      </c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10710000</v>
      </c>
      <c r="C56" s="39">
        <f t="shared" si="24"/>
        <v>0</v>
      </c>
      <c r="D56" s="39">
        <f t="shared" si="24"/>
        <v>0</v>
      </c>
      <c r="E56" s="39">
        <f t="shared" si="24"/>
        <v>10710000</v>
      </c>
      <c r="F56" s="40">
        <f t="shared" si="24"/>
        <v>10710000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10710000</v>
      </c>
      <c r="C59" s="42"/>
      <c r="D59" s="42"/>
      <c r="E59" s="42">
        <f t="shared" si="13"/>
        <v>10710000</v>
      </c>
      <c r="F59" s="43">
        <v>10710000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1964331000</v>
      </c>
      <c r="C61" s="39">
        <f t="shared" si="26"/>
        <v>-537326000</v>
      </c>
      <c r="D61" s="39">
        <f t="shared" si="26"/>
        <v>0</v>
      </c>
      <c r="E61" s="39">
        <f t="shared" si="26"/>
        <v>1427005000</v>
      </c>
      <c r="F61" s="40">
        <f t="shared" si="26"/>
        <v>1427305000</v>
      </c>
      <c r="G61" s="41">
        <f t="shared" si="26"/>
        <v>1416195000</v>
      </c>
      <c r="H61" s="40">
        <f t="shared" si="26"/>
        <v>259715000</v>
      </c>
      <c r="I61" s="41">
        <f t="shared" si="26"/>
        <v>203831649</v>
      </c>
      <c r="J61" s="40">
        <f t="shared" si="26"/>
        <v>306374000</v>
      </c>
      <c r="K61" s="41">
        <f t="shared" si="26"/>
        <v>225894779</v>
      </c>
      <c r="L61" s="40">
        <f t="shared" si="26"/>
        <v>261074000</v>
      </c>
      <c r="M61" s="41">
        <f t="shared" si="26"/>
        <v>252033674</v>
      </c>
      <c r="N61" s="40">
        <f t="shared" si="26"/>
        <v>355541000</v>
      </c>
      <c r="O61" s="41">
        <f t="shared" si="26"/>
        <v>364830975</v>
      </c>
      <c r="P61" s="40">
        <f t="shared" si="26"/>
        <v>1182704000</v>
      </c>
      <c r="Q61" s="41">
        <f t="shared" si="26"/>
        <v>1046591077</v>
      </c>
      <c r="R61" s="20">
        <f t="shared" si="16"/>
        <v>36.183993810184084</v>
      </c>
      <c r="S61" s="21">
        <f t="shared" si="17"/>
        <v>44.754853274090664</v>
      </c>
      <c r="T61" s="20">
        <f t="shared" si="18"/>
        <v>82.880158093349351</v>
      </c>
      <c r="U61" s="22">
        <f t="shared" si="19"/>
        <v>73.341794667853293</v>
      </c>
      <c r="V61" s="40">
        <f t="shared" ref="V61:W61" si="27">+V8+V43</f>
        <v>1115000</v>
      </c>
      <c r="W61" s="41">
        <f t="shared" si="27"/>
        <v>756000</v>
      </c>
    </row>
    <row r="62" spans="1:23" ht="13" x14ac:dyDescent="0.3">
      <c r="A62" s="19" t="s">
        <v>86</v>
      </c>
      <c r="B62" s="39">
        <f t="shared" ref="B62:Q62" si="28">SUM(B63:B64)</f>
        <v>1498083000</v>
      </c>
      <c r="C62" s="39">
        <f t="shared" si="28"/>
        <v>0</v>
      </c>
      <c r="D62" s="39">
        <f t="shared" si="28"/>
        <v>0</v>
      </c>
      <c r="E62" s="39">
        <f t="shared" si="28"/>
        <v>1498083000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151985000</v>
      </c>
      <c r="J62" s="40">
        <f t="shared" si="28"/>
        <v>0</v>
      </c>
      <c r="K62" s="41">
        <f t="shared" si="28"/>
        <v>320783000</v>
      </c>
      <c r="L62" s="40">
        <f t="shared" si="28"/>
        <v>0</v>
      </c>
      <c r="M62" s="41">
        <f t="shared" si="28"/>
        <v>316333560</v>
      </c>
      <c r="N62" s="40">
        <f t="shared" si="28"/>
        <v>0</v>
      </c>
      <c r="O62" s="41">
        <f t="shared" si="28"/>
        <v>449088176</v>
      </c>
      <c r="P62" s="40">
        <f t="shared" si="28"/>
        <v>0</v>
      </c>
      <c r="Q62" s="41">
        <f t="shared" si="28"/>
        <v>1238189736</v>
      </c>
      <c r="R62" s="20">
        <f t="shared" si="16"/>
        <v>0</v>
      </c>
      <c r="S62" s="21">
        <f t="shared" si="17"/>
        <v>41.966655703555453</v>
      </c>
      <c r="T62" s="20">
        <f t="shared" si="18"/>
        <v>0</v>
      </c>
      <c r="U62" s="22">
        <f t="shared" si="19"/>
        <v>82.651611159061275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1498083000</v>
      </c>
      <c r="C63" s="42"/>
      <c r="D63" s="42"/>
      <c r="E63" s="42">
        <f t="shared" si="13"/>
        <v>1498083000</v>
      </c>
      <c r="F63" s="43"/>
      <c r="G63" s="44"/>
      <c r="H63" s="43"/>
      <c r="I63" s="44">
        <v>151985000</v>
      </c>
      <c r="J63" s="43"/>
      <c r="K63" s="44">
        <v>320783000</v>
      </c>
      <c r="L63" s="43"/>
      <c r="M63" s="44">
        <v>316333560</v>
      </c>
      <c r="N63" s="43"/>
      <c r="O63" s="44">
        <v>449088176</v>
      </c>
      <c r="P63" s="43">
        <f t="shared" si="14"/>
        <v>0</v>
      </c>
      <c r="Q63" s="44">
        <f t="shared" si="15"/>
        <v>1238189736</v>
      </c>
      <c r="R63" s="24">
        <f t="shared" si="16"/>
        <v>0</v>
      </c>
      <c r="S63" s="25">
        <f t="shared" si="17"/>
        <v>41.966655703555453</v>
      </c>
      <c r="T63" s="24">
        <f t="shared" si="18"/>
        <v>0</v>
      </c>
      <c r="U63" s="26">
        <f t="shared" si="19"/>
        <v>82.651611159061275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3462414000</v>
      </c>
      <c r="C65" s="48">
        <f t="shared" si="30"/>
        <v>-537326000</v>
      </c>
      <c r="D65" s="48">
        <f t="shared" si="30"/>
        <v>0</v>
      </c>
      <c r="E65" s="48">
        <f t="shared" si="30"/>
        <v>2925088000</v>
      </c>
      <c r="F65" s="49">
        <f t="shared" si="30"/>
        <v>1427305000</v>
      </c>
      <c r="G65" s="50">
        <f t="shared" si="30"/>
        <v>1416195000</v>
      </c>
      <c r="H65" s="49">
        <f t="shared" si="30"/>
        <v>259715000</v>
      </c>
      <c r="I65" s="50">
        <f t="shared" si="30"/>
        <v>355816649</v>
      </c>
      <c r="J65" s="49">
        <f t="shared" si="30"/>
        <v>306374000</v>
      </c>
      <c r="K65" s="50">
        <f t="shared" si="30"/>
        <v>546677779</v>
      </c>
      <c r="L65" s="49">
        <f t="shared" si="30"/>
        <v>261074000</v>
      </c>
      <c r="M65" s="51">
        <f t="shared" si="30"/>
        <v>568367234</v>
      </c>
      <c r="N65" s="49">
        <f t="shared" si="30"/>
        <v>355541000</v>
      </c>
      <c r="O65" s="50">
        <f t="shared" si="30"/>
        <v>813919151</v>
      </c>
      <c r="P65" s="49">
        <f t="shared" si="30"/>
        <v>1182704000</v>
      </c>
      <c r="Q65" s="50">
        <f t="shared" si="30"/>
        <v>2284780813</v>
      </c>
      <c r="R65" s="34">
        <f t="shared" si="16"/>
        <v>36.183993810184084</v>
      </c>
      <c r="S65" s="35">
        <f t="shared" si="17"/>
        <v>43.203038864833651</v>
      </c>
      <c r="T65" s="34">
        <f t="shared" si="18"/>
        <v>40.433108337253444</v>
      </c>
      <c r="U65" s="35">
        <f t="shared" si="19"/>
        <v>78.109814576518716</v>
      </c>
      <c r="V65" s="49">
        <f>+V61+V62</f>
        <v>1115000</v>
      </c>
      <c r="W65" s="50">
        <f>+W61+W62</f>
        <v>756000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94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2044109000</v>
      </c>
      <c r="C8" s="36">
        <f t="shared" si="0"/>
        <v>-377528000</v>
      </c>
      <c r="D8" s="36">
        <f t="shared" si="0"/>
        <v>0</v>
      </c>
      <c r="E8" s="36">
        <f t="shared" si="0"/>
        <v>1666581000</v>
      </c>
      <c r="F8" s="37">
        <f t="shared" si="0"/>
        <v>1666581000</v>
      </c>
      <c r="G8" s="38">
        <f t="shared" si="0"/>
        <v>1666581000</v>
      </c>
      <c r="H8" s="37">
        <f t="shared" si="0"/>
        <v>179788000</v>
      </c>
      <c r="I8" s="38">
        <f t="shared" si="0"/>
        <v>108925980</v>
      </c>
      <c r="J8" s="37">
        <f t="shared" si="0"/>
        <v>314008000</v>
      </c>
      <c r="K8" s="38">
        <f t="shared" si="0"/>
        <v>154241996</v>
      </c>
      <c r="L8" s="37">
        <f t="shared" si="0"/>
        <v>224503000</v>
      </c>
      <c r="M8" s="38">
        <f t="shared" si="0"/>
        <v>112146209</v>
      </c>
      <c r="N8" s="37">
        <f t="shared" si="0"/>
        <v>528568000</v>
      </c>
      <c r="O8" s="38">
        <f t="shared" si="0"/>
        <v>424327155</v>
      </c>
      <c r="P8" s="37">
        <f t="shared" si="0"/>
        <v>1246867000</v>
      </c>
      <c r="Q8" s="38">
        <f t="shared" si="0"/>
        <v>799641340</v>
      </c>
      <c r="R8" s="16">
        <f>IF(($L8       =0),0,((($N8       -$L8       )/$L8       )*100))</f>
        <v>135.43917007790543</v>
      </c>
      <c r="S8" s="17">
        <f>IF(($M8       =0),0,((($O8       -$M8       )/$M8       )*100))</f>
        <v>278.36959339392382</v>
      </c>
      <c r="T8" s="16">
        <f>IF(($E8       =0),0,(($P8       /$E8       )*100))</f>
        <v>74.815865535488527</v>
      </c>
      <c r="U8" s="18">
        <f>IF(($E8       =0),0,(($Q8       /$E8       )*100))</f>
        <v>47.980946620656297</v>
      </c>
      <c r="V8" s="37">
        <f t="shared" ref="V8:W8" si="1">+V9+V28</f>
        <v>287000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1985908000</v>
      </c>
      <c r="C9" s="39">
        <f t="shared" si="2"/>
        <v>-404028000</v>
      </c>
      <c r="D9" s="39">
        <f t="shared" si="2"/>
        <v>0</v>
      </c>
      <c r="E9" s="39">
        <f t="shared" si="2"/>
        <v>1581880000</v>
      </c>
      <c r="F9" s="40">
        <f t="shared" si="2"/>
        <v>1581880000</v>
      </c>
      <c r="G9" s="41">
        <f t="shared" si="2"/>
        <v>1581880000</v>
      </c>
      <c r="H9" s="40">
        <f t="shared" si="2"/>
        <v>175577000</v>
      </c>
      <c r="I9" s="41">
        <f t="shared" si="2"/>
        <v>105824596</v>
      </c>
      <c r="J9" s="40">
        <f t="shared" si="2"/>
        <v>300843000</v>
      </c>
      <c r="K9" s="41">
        <f t="shared" si="2"/>
        <v>150899219</v>
      </c>
      <c r="L9" s="40">
        <f t="shared" si="2"/>
        <v>219940000</v>
      </c>
      <c r="M9" s="41">
        <f t="shared" si="2"/>
        <v>109120020</v>
      </c>
      <c r="N9" s="40">
        <f t="shared" si="2"/>
        <v>500134000</v>
      </c>
      <c r="O9" s="41">
        <f t="shared" si="2"/>
        <v>421275587</v>
      </c>
      <c r="P9" s="40">
        <f t="shared" si="2"/>
        <v>1196494000</v>
      </c>
      <c r="Q9" s="41">
        <f t="shared" si="2"/>
        <v>787119422</v>
      </c>
      <c r="R9" s="20">
        <f>IF(($L9       =0),0,((($N9       -$L9       )/$L9       )*100))</f>
        <v>127.39565336000726</v>
      </c>
      <c r="S9" s="21">
        <f>IF(($M9       =0),0,((($O9       -$M9       )/$M9       )*100))</f>
        <v>286.06626630017115</v>
      </c>
      <c r="T9" s="20">
        <f>IF(($E9       =0),0,(($P9       /$E9       )*100))</f>
        <v>75.637469340278656</v>
      </c>
      <c r="U9" s="22">
        <f>IF(($E9       =0),0,(($Q9       /$E9       )*100))</f>
        <v>49.758478645662123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1135471000</v>
      </c>
      <c r="C12" s="42">
        <v>-408000000</v>
      </c>
      <c r="D12" s="42"/>
      <c r="E12" s="42">
        <f t="shared" si="4"/>
        <v>727471000</v>
      </c>
      <c r="F12" s="43">
        <v>727471000</v>
      </c>
      <c r="G12" s="44">
        <v>727471000</v>
      </c>
      <c r="H12" s="43">
        <v>47954000</v>
      </c>
      <c r="I12" s="44">
        <v>38860000</v>
      </c>
      <c r="J12" s="43">
        <v>42118000</v>
      </c>
      <c r="K12" s="44">
        <v>42118000</v>
      </c>
      <c r="L12" s="43">
        <v>133317000</v>
      </c>
      <c r="M12" s="44">
        <v>45988262</v>
      </c>
      <c r="N12" s="43">
        <v>119699000</v>
      </c>
      <c r="O12" s="44">
        <v>13234866</v>
      </c>
      <c r="P12" s="43">
        <f t="shared" si="5"/>
        <v>343088000</v>
      </c>
      <c r="Q12" s="44">
        <f t="shared" si="6"/>
        <v>140201128</v>
      </c>
      <c r="R12" s="24">
        <f t="shared" si="7"/>
        <v>-10.214751307035112</v>
      </c>
      <c r="S12" s="25">
        <f t="shared" si="8"/>
        <v>-71.221208577092995</v>
      </c>
      <c r="T12" s="24">
        <f t="shared" si="9"/>
        <v>47.161742529942771</v>
      </c>
      <c r="U12" s="26">
        <f t="shared" si="10"/>
        <v>19.272400961687818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110723000</v>
      </c>
      <c r="C14" s="42">
        <v>3972000</v>
      </c>
      <c r="D14" s="42"/>
      <c r="E14" s="42">
        <f t="shared" si="4"/>
        <v>114695000</v>
      </c>
      <c r="F14" s="43">
        <v>114695000</v>
      </c>
      <c r="G14" s="44">
        <v>114695000</v>
      </c>
      <c r="H14" s="43">
        <v>27829000</v>
      </c>
      <c r="I14" s="44">
        <v>495000</v>
      </c>
      <c r="J14" s="43">
        <v>27711000</v>
      </c>
      <c r="K14" s="44">
        <v>23071000</v>
      </c>
      <c r="L14" s="43">
        <v>34523000</v>
      </c>
      <c r="M14" s="44">
        <v>20019000</v>
      </c>
      <c r="N14" s="43">
        <v>24632000</v>
      </c>
      <c r="O14" s="44">
        <v>2932674</v>
      </c>
      <c r="P14" s="43">
        <f t="shared" si="5"/>
        <v>114695000</v>
      </c>
      <c r="Q14" s="44">
        <f t="shared" si="6"/>
        <v>46517674</v>
      </c>
      <c r="R14" s="24">
        <f t="shared" si="7"/>
        <v>-28.650464907453006</v>
      </c>
      <c r="S14" s="25">
        <f t="shared" si="8"/>
        <v>-85.350546980368648</v>
      </c>
      <c r="T14" s="24">
        <f t="shared" si="9"/>
        <v>100</v>
      </c>
      <c r="U14" s="26">
        <f t="shared" si="10"/>
        <v>40.557717424473609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739714000</v>
      </c>
      <c r="C26" s="42"/>
      <c r="D26" s="42"/>
      <c r="E26" s="42">
        <f t="shared" si="4"/>
        <v>739714000</v>
      </c>
      <c r="F26" s="43">
        <v>739714000</v>
      </c>
      <c r="G26" s="44">
        <v>739714000</v>
      </c>
      <c r="H26" s="43">
        <v>99794000</v>
      </c>
      <c r="I26" s="44">
        <v>66469596</v>
      </c>
      <c r="J26" s="43">
        <v>231014000</v>
      </c>
      <c r="K26" s="44">
        <v>85710219</v>
      </c>
      <c r="L26" s="43">
        <v>52100000</v>
      </c>
      <c r="M26" s="44">
        <v>43112758</v>
      </c>
      <c r="N26" s="43">
        <v>355803000</v>
      </c>
      <c r="O26" s="44">
        <v>405108047</v>
      </c>
      <c r="P26" s="43">
        <f t="shared" si="5"/>
        <v>738711000</v>
      </c>
      <c r="Q26" s="44">
        <f t="shared" si="6"/>
        <v>600400620</v>
      </c>
      <c r="R26" s="24">
        <f t="shared" si="7"/>
        <v>582.92322456813827</v>
      </c>
      <c r="S26" s="25">
        <f t="shared" si="8"/>
        <v>839.64771866369574</v>
      </c>
      <c r="T26" s="24">
        <f t="shared" si="9"/>
        <v>99.864407054618411</v>
      </c>
      <c r="U26" s="26">
        <f t="shared" si="10"/>
        <v>81.166588708608998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58201000</v>
      </c>
      <c r="C28" s="39">
        <f t="shared" si="11"/>
        <v>26500000</v>
      </c>
      <c r="D28" s="39">
        <f t="shared" si="11"/>
        <v>0</v>
      </c>
      <c r="E28" s="39">
        <f t="shared" si="11"/>
        <v>84701000</v>
      </c>
      <c r="F28" s="40">
        <f t="shared" si="11"/>
        <v>84701000</v>
      </c>
      <c r="G28" s="41">
        <f t="shared" si="11"/>
        <v>84701000</v>
      </c>
      <c r="H28" s="40">
        <f t="shared" si="11"/>
        <v>4211000</v>
      </c>
      <c r="I28" s="41">
        <f t="shared" si="11"/>
        <v>3101384</v>
      </c>
      <c r="J28" s="40">
        <f t="shared" si="11"/>
        <v>13165000</v>
      </c>
      <c r="K28" s="41">
        <f t="shared" si="11"/>
        <v>3342777</v>
      </c>
      <c r="L28" s="40">
        <f t="shared" si="11"/>
        <v>4563000</v>
      </c>
      <c r="M28" s="41">
        <f t="shared" si="11"/>
        <v>3026189</v>
      </c>
      <c r="N28" s="40">
        <f t="shared" si="11"/>
        <v>28434000</v>
      </c>
      <c r="O28" s="41">
        <f t="shared" si="11"/>
        <v>3051568</v>
      </c>
      <c r="P28" s="40">
        <f t="shared" si="11"/>
        <v>50373000</v>
      </c>
      <c r="Q28" s="41">
        <f t="shared" si="11"/>
        <v>12521918</v>
      </c>
      <c r="R28" s="20">
        <f t="shared" si="7"/>
        <v>523.14266929651546</v>
      </c>
      <c r="S28" s="21">
        <f t="shared" si="8"/>
        <v>0.83864557038572274</v>
      </c>
      <c r="T28" s="20">
        <f t="shared" si="9"/>
        <v>59.471552874228159</v>
      </c>
      <c r="U28" s="22">
        <f t="shared" si="10"/>
        <v>14.78367197553748</v>
      </c>
      <c r="V28" s="40">
        <f t="shared" ref="V28:W28" si="12">SUM(V29:V42)</f>
        <v>287000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39234000</v>
      </c>
      <c r="C30" s="42">
        <v>26000000</v>
      </c>
      <c r="D30" s="42"/>
      <c r="E30" s="42">
        <f t="shared" si="4"/>
        <v>65234000</v>
      </c>
      <c r="F30" s="43">
        <v>65234000</v>
      </c>
      <c r="G30" s="44">
        <v>65234000</v>
      </c>
      <c r="H30" s="43">
        <v>782000</v>
      </c>
      <c r="I30" s="44"/>
      <c r="J30" s="43">
        <v>6418000</v>
      </c>
      <c r="K30" s="44"/>
      <c r="L30" s="43">
        <v>1539000</v>
      </c>
      <c r="M30" s="44"/>
      <c r="N30" s="43">
        <v>25634000</v>
      </c>
      <c r="O30" s="44"/>
      <c r="P30" s="43">
        <f t="shared" si="5"/>
        <v>34373000</v>
      </c>
      <c r="Q30" s="44">
        <f t="shared" si="6"/>
        <v>0</v>
      </c>
      <c r="R30" s="24">
        <f t="shared" si="7"/>
        <v>1565.6270305393114</v>
      </c>
      <c r="S30" s="25">
        <f t="shared" si="8"/>
        <v>0</v>
      </c>
      <c r="T30" s="24">
        <f t="shared" si="9"/>
        <v>52.69184780942453</v>
      </c>
      <c r="U30" s="26">
        <f t="shared" si="10"/>
        <v>0</v>
      </c>
      <c r="V30" s="43">
        <v>287000</v>
      </c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166000</v>
      </c>
      <c r="I31" s="44">
        <v>249967</v>
      </c>
      <c r="J31" s="43">
        <v>249000</v>
      </c>
      <c r="K31" s="44">
        <v>250011</v>
      </c>
      <c r="L31" s="43">
        <v>249000</v>
      </c>
      <c r="M31" s="44">
        <v>250011</v>
      </c>
      <c r="N31" s="43"/>
      <c r="O31" s="44">
        <v>250011</v>
      </c>
      <c r="P31" s="43">
        <f t="shared" si="5"/>
        <v>664000</v>
      </c>
      <c r="Q31" s="44">
        <f t="shared" si="6"/>
        <v>1000000</v>
      </c>
      <c r="R31" s="24">
        <f t="shared" si="7"/>
        <v>-100</v>
      </c>
      <c r="S31" s="25">
        <f t="shared" si="8"/>
        <v>0</v>
      </c>
      <c r="T31" s="24">
        <f t="shared" si="9"/>
        <v>66.400000000000006</v>
      </c>
      <c r="U31" s="26">
        <f t="shared" si="10"/>
        <v>100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4967000</v>
      </c>
      <c r="C33" s="42"/>
      <c r="D33" s="42"/>
      <c r="E33" s="42">
        <f t="shared" si="4"/>
        <v>4967000</v>
      </c>
      <c r="F33" s="43">
        <v>4967000</v>
      </c>
      <c r="G33" s="44">
        <v>4967000</v>
      </c>
      <c r="H33" s="43">
        <v>1241000</v>
      </c>
      <c r="I33" s="44">
        <v>827834</v>
      </c>
      <c r="J33" s="43">
        <v>1242000</v>
      </c>
      <c r="K33" s="44">
        <v>2069835</v>
      </c>
      <c r="L33" s="43">
        <v>1242000</v>
      </c>
      <c r="M33" s="44">
        <v>1241751</v>
      </c>
      <c r="N33" s="43">
        <v>1241000</v>
      </c>
      <c r="O33" s="44">
        <v>1241497</v>
      </c>
      <c r="P33" s="43">
        <f t="shared" si="5"/>
        <v>4966000</v>
      </c>
      <c r="Q33" s="44">
        <f t="shared" si="6"/>
        <v>5380917</v>
      </c>
      <c r="R33" s="24">
        <f t="shared" si="7"/>
        <v>-8.0515297906602251E-2</v>
      </c>
      <c r="S33" s="25">
        <f t="shared" si="8"/>
        <v>-2.0454986547222428E-2</v>
      </c>
      <c r="T33" s="24">
        <f t="shared" si="9"/>
        <v>99.979867123011871</v>
      </c>
      <c r="U33" s="26">
        <f t="shared" si="10"/>
        <v>108.33334004429234</v>
      </c>
      <c r="V33" s="43"/>
      <c r="W33" s="44"/>
    </row>
    <row r="34" spans="1:23" ht="13" x14ac:dyDescent="0.3">
      <c r="A34" s="23" t="s">
        <v>60</v>
      </c>
      <c r="B34" s="42">
        <v>6000000</v>
      </c>
      <c r="C34" s="42">
        <v>500000</v>
      </c>
      <c r="D34" s="42"/>
      <c r="E34" s="42">
        <f t="shared" si="4"/>
        <v>6500000</v>
      </c>
      <c r="F34" s="43">
        <v>6500000</v>
      </c>
      <c r="G34" s="44">
        <v>6500000</v>
      </c>
      <c r="H34" s="43">
        <v>2022000</v>
      </c>
      <c r="I34" s="44">
        <v>2023583</v>
      </c>
      <c r="J34" s="43">
        <v>978000</v>
      </c>
      <c r="K34" s="44">
        <v>1022931</v>
      </c>
      <c r="L34" s="43">
        <v>1533000</v>
      </c>
      <c r="M34" s="44">
        <v>1534427</v>
      </c>
      <c r="N34" s="43">
        <v>1559000</v>
      </c>
      <c r="O34" s="44">
        <v>1560060</v>
      </c>
      <c r="P34" s="43">
        <f t="shared" si="5"/>
        <v>6092000</v>
      </c>
      <c r="Q34" s="44">
        <f t="shared" si="6"/>
        <v>6141001</v>
      </c>
      <c r="R34" s="24">
        <f t="shared" si="7"/>
        <v>1.6960208741030658</v>
      </c>
      <c r="S34" s="25">
        <f t="shared" si="8"/>
        <v>1.6705258705692745</v>
      </c>
      <c r="T34" s="24">
        <f t="shared" si="9"/>
        <v>93.723076923076917</v>
      </c>
      <c r="U34" s="26">
        <f t="shared" si="10"/>
        <v>94.476938461538467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/>
      <c r="I36" s="44"/>
      <c r="J36" s="43">
        <v>4278000</v>
      </c>
      <c r="K36" s="44"/>
      <c r="L36" s="43"/>
      <c r="M36" s="44"/>
      <c r="N36" s="43"/>
      <c r="O36" s="44"/>
      <c r="P36" s="43">
        <f t="shared" si="5"/>
        <v>4278000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61.114285714285707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29579000</v>
      </c>
      <c r="C43" s="45">
        <f t="shared" si="20"/>
        <v>-2284000</v>
      </c>
      <c r="D43" s="45">
        <f t="shared" si="20"/>
        <v>0</v>
      </c>
      <c r="E43" s="45">
        <f t="shared" si="20"/>
        <v>27295000</v>
      </c>
      <c r="F43" s="46">
        <f t="shared" si="20"/>
        <v>25079000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42000</v>
      </c>
      <c r="O43" s="47">
        <f t="shared" si="20"/>
        <v>0</v>
      </c>
      <c r="P43" s="46">
        <f t="shared" si="20"/>
        <v>42000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0.15387433595896682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28319000</v>
      </c>
      <c r="C44" s="39">
        <f t="shared" si="22"/>
        <v>-2284000</v>
      </c>
      <c r="D44" s="39">
        <f t="shared" si="22"/>
        <v>0</v>
      </c>
      <c r="E44" s="39">
        <f t="shared" si="22"/>
        <v>26035000</v>
      </c>
      <c r="F44" s="40">
        <f t="shared" si="22"/>
        <v>23819000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42000</v>
      </c>
      <c r="O44" s="41">
        <f t="shared" si="22"/>
        <v>0</v>
      </c>
      <c r="P44" s="40">
        <f t="shared" si="22"/>
        <v>42000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0.16132129825235261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23819000</v>
      </c>
      <c r="C46" s="42">
        <v>2216000</v>
      </c>
      <c r="D46" s="42"/>
      <c r="E46" s="42">
        <f t="shared" si="13"/>
        <v>26035000</v>
      </c>
      <c r="F46" s="43">
        <v>23819000</v>
      </c>
      <c r="G46" s="44"/>
      <c r="H46" s="43"/>
      <c r="I46" s="44"/>
      <c r="J46" s="43"/>
      <c r="K46" s="44"/>
      <c r="L46" s="43"/>
      <c r="M46" s="44"/>
      <c r="N46" s="43">
        <v>42000</v>
      </c>
      <c r="O46" s="44"/>
      <c r="P46" s="43">
        <f t="shared" si="14"/>
        <v>42000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0.16132129825235261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1260000</v>
      </c>
      <c r="C56" s="39">
        <f t="shared" si="24"/>
        <v>0</v>
      </c>
      <c r="D56" s="39">
        <f t="shared" si="24"/>
        <v>0</v>
      </c>
      <c r="E56" s="39">
        <f t="shared" si="24"/>
        <v>1260000</v>
      </c>
      <c r="F56" s="40">
        <f t="shared" si="24"/>
        <v>1260000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1260000</v>
      </c>
      <c r="C59" s="42"/>
      <c r="D59" s="42"/>
      <c r="E59" s="42">
        <f t="shared" si="13"/>
        <v>1260000</v>
      </c>
      <c r="F59" s="43">
        <v>1260000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2073688000</v>
      </c>
      <c r="C61" s="39">
        <f t="shared" si="26"/>
        <v>-379812000</v>
      </c>
      <c r="D61" s="39">
        <f t="shared" si="26"/>
        <v>0</v>
      </c>
      <c r="E61" s="39">
        <f t="shared" si="26"/>
        <v>1693876000</v>
      </c>
      <c r="F61" s="40">
        <f t="shared" si="26"/>
        <v>1691660000</v>
      </c>
      <c r="G61" s="41">
        <f t="shared" si="26"/>
        <v>1666581000</v>
      </c>
      <c r="H61" s="40">
        <f t="shared" si="26"/>
        <v>179788000</v>
      </c>
      <c r="I61" s="41">
        <f t="shared" si="26"/>
        <v>108925980</v>
      </c>
      <c r="J61" s="40">
        <f t="shared" si="26"/>
        <v>314008000</v>
      </c>
      <c r="K61" s="41">
        <f t="shared" si="26"/>
        <v>154241996</v>
      </c>
      <c r="L61" s="40">
        <f t="shared" si="26"/>
        <v>224503000</v>
      </c>
      <c r="M61" s="41">
        <f t="shared" si="26"/>
        <v>112146209</v>
      </c>
      <c r="N61" s="40">
        <f t="shared" si="26"/>
        <v>528610000</v>
      </c>
      <c r="O61" s="41">
        <f t="shared" si="26"/>
        <v>424327155</v>
      </c>
      <c r="P61" s="40">
        <f t="shared" si="26"/>
        <v>1246909000</v>
      </c>
      <c r="Q61" s="41">
        <f t="shared" si="26"/>
        <v>799641340</v>
      </c>
      <c r="R61" s="20">
        <f t="shared" si="16"/>
        <v>135.45787806844453</v>
      </c>
      <c r="S61" s="21">
        <f t="shared" si="17"/>
        <v>278.36959339392382</v>
      </c>
      <c r="T61" s="20">
        <f t="shared" si="18"/>
        <v>73.612767404461721</v>
      </c>
      <c r="U61" s="22">
        <f t="shared" si="19"/>
        <v>47.207784985441677</v>
      </c>
      <c r="V61" s="40">
        <f t="shared" ref="V61:W61" si="27">+V8+V43</f>
        <v>287000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1953667000</v>
      </c>
      <c r="C62" s="39">
        <f t="shared" si="28"/>
        <v>0</v>
      </c>
      <c r="D62" s="39">
        <f t="shared" si="28"/>
        <v>0</v>
      </c>
      <c r="E62" s="39">
        <f t="shared" si="28"/>
        <v>1953667000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349780148</v>
      </c>
      <c r="J62" s="40">
        <f t="shared" si="28"/>
        <v>0</v>
      </c>
      <c r="K62" s="41">
        <f t="shared" si="28"/>
        <v>393980884</v>
      </c>
      <c r="L62" s="40">
        <f t="shared" si="28"/>
        <v>0</v>
      </c>
      <c r="M62" s="41">
        <f t="shared" si="28"/>
        <v>337068717</v>
      </c>
      <c r="N62" s="40">
        <f t="shared" si="28"/>
        <v>0</v>
      </c>
      <c r="O62" s="41">
        <f t="shared" si="28"/>
        <v>617392323</v>
      </c>
      <c r="P62" s="40">
        <f t="shared" si="28"/>
        <v>0</v>
      </c>
      <c r="Q62" s="41">
        <f t="shared" si="28"/>
        <v>1698222072</v>
      </c>
      <c r="R62" s="20">
        <f t="shared" si="16"/>
        <v>0</v>
      </c>
      <c r="S62" s="21">
        <f t="shared" si="17"/>
        <v>83.165120897291686</v>
      </c>
      <c r="T62" s="20">
        <f t="shared" si="18"/>
        <v>0</v>
      </c>
      <c r="U62" s="22">
        <f t="shared" si="19"/>
        <v>86.924848093354697</v>
      </c>
      <c r="V62" s="40">
        <f t="shared" ref="V62:W62" si="29">SUM(V63:V64)</f>
        <v>1410000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1953667000</v>
      </c>
      <c r="C63" s="42"/>
      <c r="D63" s="42"/>
      <c r="E63" s="42">
        <f t="shared" si="13"/>
        <v>1953667000</v>
      </c>
      <c r="F63" s="43"/>
      <c r="G63" s="44"/>
      <c r="H63" s="43"/>
      <c r="I63" s="44">
        <v>349780148</v>
      </c>
      <c r="J63" s="43"/>
      <c r="K63" s="44">
        <v>393980884</v>
      </c>
      <c r="L63" s="43"/>
      <c r="M63" s="44">
        <v>337068717</v>
      </c>
      <c r="N63" s="43"/>
      <c r="O63" s="44">
        <v>617392323</v>
      </c>
      <c r="P63" s="43">
        <f t="shared" si="14"/>
        <v>0</v>
      </c>
      <c r="Q63" s="44">
        <f t="shared" si="15"/>
        <v>1698222072</v>
      </c>
      <c r="R63" s="24">
        <f t="shared" si="16"/>
        <v>0</v>
      </c>
      <c r="S63" s="25">
        <f t="shared" si="17"/>
        <v>83.165120897291686</v>
      </c>
      <c r="T63" s="24">
        <f t="shared" si="18"/>
        <v>0</v>
      </c>
      <c r="U63" s="26">
        <f t="shared" si="19"/>
        <v>86.924848093354697</v>
      </c>
      <c r="V63" s="43">
        <v>1410000</v>
      </c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4027355000</v>
      </c>
      <c r="C65" s="48">
        <f t="shared" si="30"/>
        <v>-379812000</v>
      </c>
      <c r="D65" s="48">
        <f t="shared" si="30"/>
        <v>0</v>
      </c>
      <c r="E65" s="48">
        <f t="shared" si="30"/>
        <v>3647543000</v>
      </c>
      <c r="F65" s="49">
        <f t="shared" si="30"/>
        <v>1691660000</v>
      </c>
      <c r="G65" s="50">
        <f t="shared" si="30"/>
        <v>1666581000</v>
      </c>
      <c r="H65" s="49">
        <f t="shared" si="30"/>
        <v>179788000</v>
      </c>
      <c r="I65" s="50">
        <f t="shared" si="30"/>
        <v>458706128</v>
      </c>
      <c r="J65" s="49">
        <f t="shared" si="30"/>
        <v>314008000</v>
      </c>
      <c r="K65" s="50">
        <f t="shared" si="30"/>
        <v>548222880</v>
      </c>
      <c r="L65" s="49">
        <f t="shared" si="30"/>
        <v>224503000</v>
      </c>
      <c r="M65" s="51">
        <f t="shared" si="30"/>
        <v>449214926</v>
      </c>
      <c r="N65" s="49">
        <f t="shared" si="30"/>
        <v>528610000</v>
      </c>
      <c r="O65" s="50">
        <f t="shared" si="30"/>
        <v>1041719478</v>
      </c>
      <c r="P65" s="49">
        <f t="shared" si="30"/>
        <v>1246909000</v>
      </c>
      <c r="Q65" s="50">
        <f t="shared" si="30"/>
        <v>2497863412</v>
      </c>
      <c r="R65" s="34">
        <f t="shared" si="16"/>
        <v>135.45787806844453</v>
      </c>
      <c r="S65" s="35">
        <f t="shared" si="17"/>
        <v>131.89778827607344</v>
      </c>
      <c r="T65" s="34">
        <f t="shared" si="18"/>
        <v>34.184902001155301</v>
      </c>
      <c r="U65" s="35">
        <f t="shared" si="19"/>
        <v>68.480711865494115</v>
      </c>
      <c r="V65" s="49">
        <f>+V61+V62</f>
        <v>1697000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95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624569000</v>
      </c>
      <c r="C8" s="36">
        <f t="shared" si="0"/>
        <v>-170058000</v>
      </c>
      <c r="D8" s="36">
        <f t="shared" si="0"/>
        <v>0</v>
      </c>
      <c r="E8" s="36">
        <f t="shared" si="0"/>
        <v>454511000</v>
      </c>
      <c r="F8" s="37">
        <f t="shared" si="0"/>
        <v>454511000</v>
      </c>
      <c r="G8" s="38">
        <f t="shared" si="0"/>
        <v>454511000</v>
      </c>
      <c r="H8" s="37">
        <f t="shared" si="0"/>
        <v>20135000</v>
      </c>
      <c r="I8" s="38">
        <f t="shared" si="0"/>
        <v>35476823</v>
      </c>
      <c r="J8" s="37">
        <f t="shared" si="0"/>
        <v>82757000</v>
      </c>
      <c r="K8" s="38">
        <f t="shared" si="0"/>
        <v>77665517</v>
      </c>
      <c r="L8" s="37">
        <f t="shared" si="0"/>
        <v>47679000</v>
      </c>
      <c r="M8" s="38">
        <f t="shared" si="0"/>
        <v>67273677</v>
      </c>
      <c r="N8" s="37">
        <f t="shared" si="0"/>
        <v>80551000</v>
      </c>
      <c r="O8" s="38">
        <f t="shared" si="0"/>
        <v>47601959</v>
      </c>
      <c r="P8" s="37">
        <f t="shared" si="0"/>
        <v>231122000</v>
      </c>
      <c r="Q8" s="38">
        <f t="shared" si="0"/>
        <v>228017976</v>
      </c>
      <c r="R8" s="16">
        <f>IF(($L8       =0),0,((($N8       -$L8       )/$L8       )*100))</f>
        <v>68.944399001656905</v>
      </c>
      <c r="S8" s="17">
        <f>IF(($M8       =0),0,((($O8       -$M8       )/$M8       )*100))</f>
        <v>-29.241330156518725</v>
      </c>
      <c r="T8" s="16">
        <f>IF(($E8       =0),0,(($P8       /$E8       )*100))</f>
        <v>50.850694482641792</v>
      </c>
      <c r="U8" s="18">
        <f>IF(($E8       =0),0,(($Q8       /$E8       )*100))</f>
        <v>50.167757436013652</v>
      </c>
      <c r="V8" s="37">
        <f t="shared" ref="V8:W8" si="1">+V9+V28</f>
        <v>11993000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610730000</v>
      </c>
      <c r="C9" s="39">
        <f t="shared" si="2"/>
        <v>-170058000</v>
      </c>
      <c r="D9" s="39">
        <f t="shared" si="2"/>
        <v>0</v>
      </c>
      <c r="E9" s="39">
        <f t="shared" si="2"/>
        <v>440672000</v>
      </c>
      <c r="F9" s="40">
        <f t="shared" si="2"/>
        <v>440672000</v>
      </c>
      <c r="G9" s="41">
        <f t="shared" si="2"/>
        <v>440672000</v>
      </c>
      <c r="H9" s="40">
        <f t="shared" si="2"/>
        <v>19952000</v>
      </c>
      <c r="I9" s="41">
        <f t="shared" si="2"/>
        <v>35140479</v>
      </c>
      <c r="J9" s="40">
        <f t="shared" si="2"/>
        <v>81786000</v>
      </c>
      <c r="K9" s="41">
        <f t="shared" si="2"/>
        <v>77046836</v>
      </c>
      <c r="L9" s="40">
        <f t="shared" si="2"/>
        <v>43421000</v>
      </c>
      <c r="M9" s="41">
        <f t="shared" si="2"/>
        <v>65348636</v>
      </c>
      <c r="N9" s="40">
        <f t="shared" si="2"/>
        <v>78007000</v>
      </c>
      <c r="O9" s="41">
        <f t="shared" si="2"/>
        <v>46301605</v>
      </c>
      <c r="P9" s="40">
        <f t="shared" si="2"/>
        <v>223166000</v>
      </c>
      <c r="Q9" s="41">
        <f t="shared" si="2"/>
        <v>223837556</v>
      </c>
      <c r="R9" s="20">
        <f>IF(($L9       =0),0,((($N9       -$L9       )/$L9       )*100))</f>
        <v>79.652702609336501</v>
      </c>
      <c r="S9" s="21">
        <f>IF(($M9       =0),0,((($O9       -$M9       )/$M9       )*100))</f>
        <v>-29.146791985069132</v>
      </c>
      <c r="T9" s="20">
        <f>IF(($E9       =0),0,(($P9       /$E9       )*100))</f>
        <v>50.642201002105878</v>
      </c>
      <c r="U9" s="22">
        <f>IF(($E9       =0),0,(($Q9       /$E9       )*100))</f>
        <v>50.794594619127153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266686000</v>
      </c>
      <c r="C12" s="42">
        <v>-99000000</v>
      </c>
      <c r="D12" s="42"/>
      <c r="E12" s="42">
        <f t="shared" si="4"/>
        <v>167686000</v>
      </c>
      <c r="F12" s="43">
        <v>167686000</v>
      </c>
      <c r="G12" s="44">
        <v>167686000</v>
      </c>
      <c r="H12" s="43">
        <v>11375000</v>
      </c>
      <c r="I12" s="44">
        <v>15001132</v>
      </c>
      <c r="J12" s="43">
        <v>9551000</v>
      </c>
      <c r="K12" s="44">
        <v>21705296</v>
      </c>
      <c r="L12" s="43">
        <v>10947000</v>
      </c>
      <c r="M12" s="44">
        <v>15636383</v>
      </c>
      <c r="N12" s="43">
        <v>17272000</v>
      </c>
      <c r="O12" s="44">
        <v>7913406</v>
      </c>
      <c r="P12" s="43">
        <f t="shared" si="5"/>
        <v>49145000</v>
      </c>
      <c r="Q12" s="44">
        <f t="shared" si="6"/>
        <v>60256217</v>
      </c>
      <c r="R12" s="24">
        <f t="shared" si="7"/>
        <v>57.778386772631777</v>
      </c>
      <c r="S12" s="25">
        <f t="shared" si="8"/>
        <v>-49.391070812220448</v>
      </c>
      <c r="T12" s="24">
        <f t="shared" si="9"/>
        <v>29.307753777894398</v>
      </c>
      <c r="U12" s="26">
        <f t="shared" si="10"/>
        <v>35.93395811218587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42042000</v>
      </c>
      <c r="C14" s="42">
        <v>-2000000</v>
      </c>
      <c r="D14" s="42"/>
      <c r="E14" s="42">
        <f t="shared" si="4"/>
        <v>40042000</v>
      </c>
      <c r="F14" s="43">
        <v>40042000</v>
      </c>
      <c r="G14" s="44">
        <v>40042000</v>
      </c>
      <c r="H14" s="43">
        <v>5041000</v>
      </c>
      <c r="I14" s="44">
        <v>1754169</v>
      </c>
      <c r="J14" s="43">
        <v>8928000</v>
      </c>
      <c r="K14" s="44">
        <v>6840184</v>
      </c>
      <c r="L14" s="43">
        <v>10979000</v>
      </c>
      <c r="M14" s="44">
        <v>9760784</v>
      </c>
      <c r="N14" s="43">
        <v>8227000</v>
      </c>
      <c r="O14" s="44">
        <v>14626714</v>
      </c>
      <c r="P14" s="43">
        <f t="shared" si="5"/>
        <v>33175000</v>
      </c>
      <c r="Q14" s="44">
        <f t="shared" si="6"/>
        <v>32981851</v>
      </c>
      <c r="R14" s="24">
        <f t="shared" si="7"/>
        <v>-25.066035158028967</v>
      </c>
      <c r="S14" s="25">
        <f t="shared" si="8"/>
        <v>49.851835672216495</v>
      </c>
      <c r="T14" s="24">
        <f t="shared" si="9"/>
        <v>82.850506967683941</v>
      </c>
      <c r="U14" s="26">
        <f t="shared" si="10"/>
        <v>82.368140952000402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302002000</v>
      </c>
      <c r="C26" s="42">
        <v>-69058000</v>
      </c>
      <c r="D26" s="42"/>
      <c r="E26" s="42">
        <f t="shared" si="4"/>
        <v>232944000</v>
      </c>
      <c r="F26" s="43">
        <v>232944000</v>
      </c>
      <c r="G26" s="44">
        <v>232944000</v>
      </c>
      <c r="H26" s="43">
        <v>3536000</v>
      </c>
      <c r="I26" s="44">
        <v>18385178</v>
      </c>
      <c r="J26" s="43">
        <v>63307000</v>
      </c>
      <c r="K26" s="44">
        <v>48501356</v>
      </c>
      <c r="L26" s="43">
        <v>21495000</v>
      </c>
      <c r="M26" s="44">
        <v>39951469</v>
      </c>
      <c r="N26" s="43">
        <v>52508000</v>
      </c>
      <c r="O26" s="44">
        <v>23761485</v>
      </c>
      <c r="P26" s="43">
        <f t="shared" si="5"/>
        <v>140846000</v>
      </c>
      <c r="Q26" s="44">
        <f t="shared" si="6"/>
        <v>130599488</v>
      </c>
      <c r="R26" s="24">
        <f t="shared" si="7"/>
        <v>144.28006513142591</v>
      </c>
      <c r="S26" s="25">
        <f t="shared" si="8"/>
        <v>-40.524126910076824</v>
      </c>
      <c r="T26" s="24">
        <f t="shared" si="9"/>
        <v>60.463459028779454</v>
      </c>
      <c r="U26" s="26">
        <f t="shared" si="10"/>
        <v>56.064757194862281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13839000</v>
      </c>
      <c r="C28" s="39">
        <f t="shared" si="11"/>
        <v>0</v>
      </c>
      <c r="D28" s="39">
        <f t="shared" si="11"/>
        <v>0</v>
      </c>
      <c r="E28" s="39">
        <f t="shared" si="11"/>
        <v>13839000</v>
      </c>
      <c r="F28" s="40">
        <f t="shared" si="11"/>
        <v>13839000</v>
      </c>
      <c r="G28" s="41">
        <f t="shared" si="11"/>
        <v>13839000</v>
      </c>
      <c r="H28" s="40">
        <f t="shared" si="11"/>
        <v>183000</v>
      </c>
      <c r="I28" s="41">
        <f t="shared" si="11"/>
        <v>336344</v>
      </c>
      <c r="J28" s="40">
        <f t="shared" si="11"/>
        <v>971000</v>
      </c>
      <c r="K28" s="41">
        <f t="shared" si="11"/>
        <v>618681</v>
      </c>
      <c r="L28" s="40">
        <f t="shared" si="11"/>
        <v>4258000</v>
      </c>
      <c r="M28" s="41">
        <f t="shared" si="11"/>
        <v>1925041</v>
      </c>
      <c r="N28" s="40">
        <f t="shared" si="11"/>
        <v>2544000</v>
      </c>
      <c r="O28" s="41">
        <f t="shared" si="11"/>
        <v>1300354</v>
      </c>
      <c r="P28" s="40">
        <f t="shared" si="11"/>
        <v>7956000</v>
      </c>
      <c r="Q28" s="41">
        <f t="shared" si="11"/>
        <v>4180420</v>
      </c>
      <c r="R28" s="20">
        <f t="shared" si="7"/>
        <v>-40.2536402066698</v>
      </c>
      <c r="S28" s="21">
        <f t="shared" si="8"/>
        <v>-32.45058157202886</v>
      </c>
      <c r="T28" s="20">
        <f t="shared" si="9"/>
        <v>57.489703013223505</v>
      </c>
      <c r="U28" s="22">
        <f t="shared" si="10"/>
        <v>30.207529445769204</v>
      </c>
      <c r="V28" s="40">
        <f t="shared" ref="V28:W28" si="12">SUM(V29:V42)</f>
        <v>11993000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10000000</v>
      </c>
      <c r="C30" s="42"/>
      <c r="D30" s="42"/>
      <c r="E30" s="42">
        <f t="shared" si="4"/>
        <v>10000000</v>
      </c>
      <c r="F30" s="43">
        <v>10000000</v>
      </c>
      <c r="G30" s="44">
        <v>10000000</v>
      </c>
      <c r="H30" s="43"/>
      <c r="I30" s="44"/>
      <c r="J30" s="43"/>
      <c r="K30" s="44"/>
      <c r="L30" s="43">
        <v>3092000</v>
      </c>
      <c r="M30" s="44">
        <v>1366225</v>
      </c>
      <c r="N30" s="43">
        <v>2015000</v>
      </c>
      <c r="O30" s="44">
        <v>447205</v>
      </c>
      <c r="P30" s="43">
        <f t="shared" si="5"/>
        <v>5107000</v>
      </c>
      <c r="Q30" s="44">
        <f t="shared" si="6"/>
        <v>1813430</v>
      </c>
      <c r="R30" s="24">
        <f t="shared" si="7"/>
        <v>-34.831824062095727</v>
      </c>
      <c r="S30" s="25">
        <f t="shared" si="8"/>
        <v>-67.267104613076185</v>
      </c>
      <c r="T30" s="24">
        <f t="shared" si="9"/>
        <v>51.070000000000007</v>
      </c>
      <c r="U30" s="26">
        <f t="shared" si="10"/>
        <v>18.1343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183000</v>
      </c>
      <c r="I31" s="44">
        <v>198734</v>
      </c>
      <c r="J31" s="43">
        <v>428000</v>
      </c>
      <c r="K31" s="44">
        <v>71400</v>
      </c>
      <c r="L31" s="43">
        <v>592000</v>
      </c>
      <c r="M31" s="44">
        <v>-45734</v>
      </c>
      <c r="N31" s="43"/>
      <c r="O31" s="44">
        <v>340844</v>
      </c>
      <c r="P31" s="43">
        <f t="shared" si="5"/>
        <v>1203000</v>
      </c>
      <c r="Q31" s="44">
        <f t="shared" si="6"/>
        <v>565244</v>
      </c>
      <c r="R31" s="24">
        <f t="shared" si="7"/>
        <v>-100</v>
      </c>
      <c r="S31" s="25">
        <f t="shared" si="8"/>
        <v>-845.27485022084215</v>
      </c>
      <c r="T31" s="24">
        <f t="shared" si="9"/>
        <v>60.150000000000006</v>
      </c>
      <c r="U31" s="26">
        <f t="shared" si="10"/>
        <v>28.2622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1839000</v>
      </c>
      <c r="C33" s="42"/>
      <c r="D33" s="42"/>
      <c r="E33" s="42">
        <f t="shared" si="4"/>
        <v>1839000</v>
      </c>
      <c r="F33" s="43">
        <v>1839000</v>
      </c>
      <c r="G33" s="44">
        <v>1839000</v>
      </c>
      <c r="H33" s="43"/>
      <c r="I33" s="44">
        <v>137610</v>
      </c>
      <c r="J33" s="43">
        <v>543000</v>
      </c>
      <c r="K33" s="44">
        <v>547281</v>
      </c>
      <c r="L33" s="43">
        <v>574000</v>
      </c>
      <c r="M33" s="44">
        <v>604550</v>
      </c>
      <c r="N33" s="43">
        <v>529000</v>
      </c>
      <c r="O33" s="44">
        <v>512305</v>
      </c>
      <c r="P33" s="43">
        <f t="shared" si="5"/>
        <v>1646000</v>
      </c>
      <c r="Q33" s="44">
        <f t="shared" si="6"/>
        <v>1801746</v>
      </c>
      <c r="R33" s="24">
        <f t="shared" si="7"/>
        <v>-7.8397212543553998</v>
      </c>
      <c r="S33" s="25">
        <f t="shared" si="8"/>
        <v>-15.258456703333056</v>
      </c>
      <c r="T33" s="24">
        <f t="shared" si="9"/>
        <v>89.505165851005984</v>
      </c>
      <c r="U33" s="26">
        <f t="shared" si="10"/>
        <v>97.974225122349097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>
        <v>11993000</v>
      </c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5662000</v>
      </c>
      <c r="C43" s="45">
        <f t="shared" si="20"/>
        <v>-2510000</v>
      </c>
      <c r="D43" s="45">
        <f t="shared" si="20"/>
        <v>0</v>
      </c>
      <c r="E43" s="45">
        <f t="shared" si="20"/>
        <v>3152000</v>
      </c>
      <c r="F43" s="46">
        <f t="shared" si="20"/>
        <v>5162000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-782000</v>
      </c>
      <c r="O43" s="47">
        <f t="shared" si="20"/>
        <v>0</v>
      </c>
      <c r="P43" s="46">
        <f t="shared" si="20"/>
        <v>-782000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-24.809644670050762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3447000</v>
      </c>
      <c r="C44" s="39">
        <f t="shared" si="22"/>
        <v>-2510000</v>
      </c>
      <c r="D44" s="39">
        <f t="shared" si="22"/>
        <v>0</v>
      </c>
      <c r="E44" s="39">
        <f t="shared" si="22"/>
        <v>937000</v>
      </c>
      <c r="F44" s="40">
        <f t="shared" si="22"/>
        <v>2947000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-782000</v>
      </c>
      <c r="O44" s="41">
        <f t="shared" si="22"/>
        <v>0</v>
      </c>
      <c r="P44" s="40">
        <f t="shared" si="22"/>
        <v>-782000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-83.457844183564561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2947000</v>
      </c>
      <c r="C46" s="42">
        <v>-2010000</v>
      </c>
      <c r="D46" s="42"/>
      <c r="E46" s="42">
        <f t="shared" si="13"/>
        <v>937000</v>
      </c>
      <c r="F46" s="43">
        <v>2947000</v>
      </c>
      <c r="G46" s="44"/>
      <c r="H46" s="43"/>
      <c r="I46" s="44"/>
      <c r="J46" s="43"/>
      <c r="K46" s="44"/>
      <c r="L46" s="43"/>
      <c r="M46" s="44"/>
      <c r="N46" s="43">
        <v>-782000</v>
      </c>
      <c r="O46" s="44"/>
      <c r="P46" s="43">
        <f t="shared" si="14"/>
        <v>-782000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-83.457844183564561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500000</v>
      </c>
      <c r="C47" s="42">
        <v>-500000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630231000</v>
      </c>
      <c r="C61" s="39">
        <f t="shared" si="26"/>
        <v>-172568000</v>
      </c>
      <c r="D61" s="39">
        <f t="shared" si="26"/>
        <v>0</v>
      </c>
      <c r="E61" s="39">
        <f t="shared" si="26"/>
        <v>457663000</v>
      </c>
      <c r="F61" s="40">
        <f t="shared" si="26"/>
        <v>459673000</v>
      </c>
      <c r="G61" s="41">
        <f t="shared" si="26"/>
        <v>454511000</v>
      </c>
      <c r="H61" s="40">
        <f t="shared" si="26"/>
        <v>20135000</v>
      </c>
      <c r="I61" s="41">
        <f t="shared" si="26"/>
        <v>35476823</v>
      </c>
      <c r="J61" s="40">
        <f t="shared" si="26"/>
        <v>82757000</v>
      </c>
      <c r="K61" s="41">
        <f t="shared" si="26"/>
        <v>77665517</v>
      </c>
      <c r="L61" s="40">
        <f t="shared" si="26"/>
        <v>47679000</v>
      </c>
      <c r="M61" s="41">
        <f t="shared" si="26"/>
        <v>67273677</v>
      </c>
      <c r="N61" s="40">
        <f t="shared" si="26"/>
        <v>79769000</v>
      </c>
      <c r="O61" s="41">
        <f t="shared" si="26"/>
        <v>47601959</v>
      </c>
      <c r="P61" s="40">
        <f t="shared" si="26"/>
        <v>230340000</v>
      </c>
      <c r="Q61" s="41">
        <f t="shared" si="26"/>
        <v>228017976</v>
      </c>
      <c r="R61" s="20">
        <f t="shared" si="16"/>
        <v>67.304263931709968</v>
      </c>
      <c r="S61" s="21">
        <f t="shared" si="17"/>
        <v>-29.241330156518725</v>
      </c>
      <c r="T61" s="20">
        <f t="shared" si="18"/>
        <v>50.329609341371274</v>
      </c>
      <c r="U61" s="22">
        <f t="shared" si="19"/>
        <v>49.822243878137407</v>
      </c>
      <c r="V61" s="40">
        <f t="shared" ref="V61:W61" si="27">+V8+V43</f>
        <v>11993000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530611000</v>
      </c>
      <c r="C62" s="39">
        <f t="shared" si="28"/>
        <v>0</v>
      </c>
      <c r="D62" s="39">
        <f t="shared" si="28"/>
        <v>0</v>
      </c>
      <c r="E62" s="39">
        <f t="shared" si="28"/>
        <v>530611000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44756043</v>
      </c>
      <c r="J62" s="40">
        <f t="shared" si="28"/>
        <v>0</v>
      </c>
      <c r="K62" s="41">
        <f t="shared" si="28"/>
        <v>98903204</v>
      </c>
      <c r="L62" s="40">
        <f t="shared" si="28"/>
        <v>0</v>
      </c>
      <c r="M62" s="41">
        <f t="shared" si="28"/>
        <v>72130815</v>
      </c>
      <c r="N62" s="40">
        <f t="shared" si="28"/>
        <v>0</v>
      </c>
      <c r="O62" s="41">
        <f t="shared" si="28"/>
        <v>46401201</v>
      </c>
      <c r="P62" s="40">
        <f t="shared" si="28"/>
        <v>0</v>
      </c>
      <c r="Q62" s="41">
        <f t="shared" si="28"/>
        <v>262191263</v>
      </c>
      <c r="R62" s="20">
        <f t="shared" si="16"/>
        <v>0</v>
      </c>
      <c r="S62" s="21">
        <f t="shared" si="17"/>
        <v>-35.670765677609495</v>
      </c>
      <c r="T62" s="20">
        <f t="shared" si="18"/>
        <v>0</v>
      </c>
      <c r="U62" s="22">
        <f t="shared" si="19"/>
        <v>49.413084726852631</v>
      </c>
      <c r="V62" s="40">
        <f t="shared" ref="V62:W62" si="29">SUM(V63:V64)</f>
        <v>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530611000</v>
      </c>
      <c r="C63" s="42"/>
      <c r="D63" s="42"/>
      <c r="E63" s="42">
        <f t="shared" si="13"/>
        <v>530611000</v>
      </c>
      <c r="F63" s="43"/>
      <c r="G63" s="44"/>
      <c r="H63" s="43"/>
      <c r="I63" s="44">
        <v>44756043</v>
      </c>
      <c r="J63" s="43"/>
      <c r="K63" s="44">
        <v>98903204</v>
      </c>
      <c r="L63" s="43"/>
      <c r="M63" s="44">
        <v>72130815</v>
      </c>
      <c r="N63" s="43"/>
      <c r="O63" s="44">
        <v>46401201</v>
      </c>
      <c r="P63" s="43">
        <f t="shared" si="14"/>
        <v>0</v>
      </c>
      <c r="Q63" s="44">
        <f t="shared" si="15"/>
        <v>262191263</v>
      </c>
      <c r="R63" s="24">
        <f t="shared" si="16"/>
        <v>0</v>
      </c>
      <c r="S63" s="25">
        <f t="shared" si="17"/>
        <v>-35.670765677609495</v>
      </c>
      <c r="T63" s="24">
        <f t="shared" si="18"/>
        <v>0</v>
      </c>
      <c r="U63" s="26">
        <f t="shared" si="19"/>
        <v>49.413084726852631</v>
      </c>
      <c r="V63" s="43"/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1160842000</v>
      </c>
      <c r="C65" s="48">
        <f t="shared" si="30"/>
        <v>-172568000</v>
      </c>
      <c r="D65" s="48">
        <f t="shared" si="30"/>
        <v>0</v>
      </c>
      <c r="E65" s="48">
        <f t="shared" si="30"/>
        <v>988274000</v>
      </c>
      <c r="F65" s="49">
        <f t="shared" si="30"/>
        <v>459673000</v>
      </c>
      <c r="G65" s="50">
        <f t="shared" si="30"/>
        <v>454511000</v>
      </c>
      <c r="H65" s="49">
        <f t="shared" si="30"/>
        <v>20135000</v>
      </c>
      <c r="I65" s="50">
        <f t="shared" si="30"/>
        <v>80232866</v>
      </c>
      <c r="J65" s="49">
        <f t="shared" si="30"/>
        <v>82757000</v>
      </c>
      <c r="K65" s="50">
        <f t="shared" si="30"/>
        <v>176568721</v>
      </c>
      <c r="L65" s="49">
        <f t="shared" si="30"/>
        <v>47679000</v>
      </c>
      <c r="M65" s="51">
        <f t="shared" si="30"/>
        <v>139404492</v>
      </c>
      <c r="N65" s="49">
        <f t="shared" si="30"/>
        <v>79769000</v>
      </c>
      <c r="O65" s="50">
        <f t="shared" si="30"/>
        <v>94003160</v>
      </c>
      <c r="P65" s="49">
        <f t="shared" si="30"/>
        <v>230340000</v>
      </c>
      <c r="Q65" s="50">
        <f t="shared" si="30"/>
        <v>490209239</v>
      </c>
      <c r="R65" s="34">
        <f t="shared" si="16"/>
        <v>67.304263931709968</v>
      </c>
      <c r="S65" s="35">
        <f t="shared" si="17"/>
        <v>-32.56805526754475</v>
      </c>
      <c r="T65" s="34">
        <f t="shared" si="18"/>
        <v>23.307301416408809</v>
      </c>
      <c r="U65" s="35">
        <f t="shared" si="19"/>
        <v>49.60256356030817</v>
      </c>
      <c r="V65" s="49">
        <f>+V61+V62</f>
        <v>11993000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96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1009125000</v>
      </c>
      <c r="C8" s="36">
        <f t="shared" si="0"/>
        <v>-98590000</v>
      </c>
      <c r="D8" s="36">
        <f t="shared" si="0"/>
        <v>0</v>
      </c>
      <c r="E8" s="36">
        <f t="shared" si="0"/>
        <v>910535000</v>
      </c>
      <c r="F8" s="37">
        <f t="shared" si="0"/>
        <v>910535000</v>
      </c>
      <c r="G8" s="38">
        <f t="shared" si="0"/>
        <v>862124000</v>
      </c>
      <c r="H8" s="37">
        <f t="shared" si="0"/>
        <v>48435000</v>
      </c>
      <c r="I8" s="38">
        <f t="shared" si="0"/>
        <v>0</v>
      </c>
      <c r="J8" s="37">
        <f t="shared" si="0"/>
        <v>165555000</v>
      </c>
      <c r="K8" s="38">
        <f t="shared" si="0"/>
        <v>0</v>
      </c>
      <c r="L8" s="37">
        <f t="shared" si="0"/>
        <v>82051000</v>
      </c>
      <c r="M8" s="38">
        <f t="shared" si="0"/>
        <v>0</v>
      </c>
      <c r="N8" s="37">
        <f t="shared" si="0"/>
        <v>200534000</v>
      </c>
      <c r="O8" s="38">
        <f t="shared" si="0"/>
        <v>0</v>
      </c>
      <c r="P8" s="37">
        <f t="shared" si="0"/>
        <v>496575000</v>
      </c>
      <c r="Q8" s="38">
        <f t="shared" si="0"/>
        <v>0</v>
      </c>
      <c r="R8" s="16">
        <f>IF(($L8       =0),0,((($N8       -$L8       )/$L8       )*100))</f>
        <v>144.40165263068093</v>
      </c>
      <c r="S8" s="17">
        <f>IF(($M8       =0),0,((($O8       -$M8       )/$M8       )*100))</f>
        <v>0</v>
      </c>
      <c r="T8" s="16">
        <f>IF(($E8       =0),0,(($P8       /$E8       )*100))</f>
        <v>54.536618581383465</v>
      </c>
      <c r="U8" s="18">
        <f>IF(($E8       =0),0,(($Q8       /$E8       )*100))</f>
        <v>0</v>
      </c>
      <c r="V8" s="37">
        <f t="shared" ref="V8:W8" si="1">+V9+V28</f>
        <v>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968845000</v>
      </c>
      <c r="C9" s="39">
        <f t="shared" si="2"/>
        <v>-152589000</v>
      </c>
      <c r="D9" s="39">
        <f t="shared" si="2"/>
        <v>0</v>
      </c>
      <c r="E9" s="39">
        <f t="shared" si="2"/>
        <v>816256000</v>
      </c>
      <c r="F9" s="40">
        <f t="shared" si="2"/>
        <v>816256000</v>
      </c>
      <c r="G9" s="41">
        <f t="shared" si="2"/>
        <v>767845000</v>
      </c>
      <c r="H9" s="40">
        <f t="shared" si="2"/>
        <v>43659000</v>
      </c>
      <c r="I9" s="41">
        <f t="shared" si="2"/>
        <v>0</v>
      </c>
      <c r="J9" s="40">
        <f t="shared" si="2"/>
        <v>157361000</v>
      </c>
      <c r="K9" s="41">
        <f t="shared" si="2"/>
        <v>0</v>
      </c>
      <c r="L9" s="40">
        <f t="shared" si="2"/>
        <v>76394000</v>
      </c>
      <c r="M9" s="41">
        <f t="shared" si="2"/>
        <v>0</v>
      </c>
      <c r="N9" s="40">
        <f t="shared" si="2"/>
        <v>193977000</v>
      </c>
      <c r="O9" s="41">
        <f t="shared" si="2"/>
        <v>0</v>
      </c>
      <c r="P9" s="40">
        <f t="shared" si="2"/>
        <v>471391000</v>
      </c>
      <c r="Q9" s="41">
        <f t="shared" si="2"/>
        <v>0</v>
      </c>
      <c r="R9" s="20">
        <f>IF(($L9       =0),0,((($N9       -$L9       )/$L9       )*100))</f>
        <v>153.91653794800641</v>
      </c>
      <c r="S9" s="21">
        <f>IF(($M9       =0),0,((($O9       -$M9       )/$M9       )*100))</f>
        <v>0</v>
      </c>
      <c r="T9" s="20">
        <f>IF(($E9       =0),0,(($P9       /$E9       )*100))</f>
        <v>57.750387133448335</v>
      </c>
      <c r="U9" s="22">
        <f>IF(($E9       =0),0,(($Q9       /$E9       )*100))</f>
        <v>0</v>
      </c>
      <c r="V9" s="40">
        <f t="shared" ref="V9:W9" si="3">SUM(V10:V27)</f>
        <v>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339948000</v>
      </c>
      <c r="C12" s="42">
        <v>-150000000</v>
      </c>
      <c r="D12" s="42"/>
      <c r="E12" s="42">
        <f t="shared" si="4"/>
        <v>189948000</v>
      </c>
      <c r="F12" s="43">
        <v>189948000</v>
      </c>
      <c r="G12" s="44">
        <v>189948000</v>
      </c>
      <c r="H12" s="43">
        <v>14415000</v>
      </c>
      <c r="I12" s="44"/>
      <c r="J12" s="43">
        <v>19231000</v>
      </c>
      <c r="K12" s="44"/>
      <c r="L12" s="43">
        <v>12903000</v>
      </c>
      <c r="M12" s="44"/>
      <c r="N12" s="43">
        <v>32082000</v>
      </c>
      <c r="O12" s="44"/>
      <c r="P12" s="43">
        <f t="shared" si="5"/>
        <v>78631000</v>
      </c>
      <c r="Q12" s="44">
        <f t="shared" si="6"/>
        <v>0</v>
      </c>
      <c r="R12" s="24">
        <f t="shared" si="7"/>
        <v>148.63985119739596</v>
      </c>
      <c r="S12" s="25">
        <f t="shared" si="8"/>
        <v>0</v>
      </c>
      <c r="T12" s="24">
        <f t="shared" si="9"/>
        <v>41.396066291827239</v>
      </c>
      <c r="U12" s="26">
        <f t="shared" si="10"/>
        <v>0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17213000</v>
      </c>
      <c r="C14" s="42"/>
      <c r="D14" s="42"/>
      <c r="E14" s="42">
        <f t="shared" si="4"/>
        <v>17213000</v>
      </c>
      <c r="F14" s="43">
        <v>17213000</v>
      </c>
      <c r="G14" s="44">
        <v>17213000</v>
      </c>
      <c r="H14" s="43">
        <v>1429000</v>
      </c>
      <c r="I14" s="44"/>
      <c r="J14" s="43">
        <v>9871000</v>
      </c>
      <c r="K14" s="44"/>
      <c r="L14" s="43"/>
      <c r="M14" s="44"/>
      <c r="N14" s="43"/>
      <c r="O14" s="44"/>
      <c r="P14" s="43">
        <f t="shared" si="5"/>
        <v>11300000</v>
      </c>
      <c r="Q14" s="44">
        <f t="shared" si="6"/>
        <v>0</v>
      </c>
      <c r="R14" s="24">
        <f t="shared" si="7"/>
        <v>0</v>
      </c>
      <c r="S14" s="25">
        <f t="shared" si="8"/>
        <v>0</v>
      </c>
      <c r="T14" s="24">
        <f t="shared" si="9"/>
        <v>65.64805670133039</v>
      </c>
      <c r="U14" s="26">
        <f t="shared" si="10"/>
        <v>0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>
        <v>89000000</v>
      </c>
      <c r="D20" s="42"/>
      <c r="E20" s="42">
        <f t="shared" si="4"/>
        <v>89000000</v>
      </c>
      <c r="F20" s="43">
        <v>89000000</v>
      </c>
      <c r="G20" s="44">
        <v>89000000</v>
      </c>
      <c r="H20" s="43"/>
      <c r="I20" s="44"/>
      <c r="J20" s="43"/>
      <c r="K20" s="44"/>
      <c r="L20" s="43"/>
      <c r="M20" s="44"/>
      <c r="N20" s="43">
        <v>3429000</v>
      </c>
      <c r="O20" s="44"/>
      <c r="P20" s="43">
        <f t="shared" si="5"/>
        <v>3429000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3.8528089887640449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>
        <v>250000000</v>
      </c>
      <c r="C22" s="42">
        <v>-91589000</v>
      </c>
      <c r="D22" s="42"/>
      <c r="E22" s="42">
        <f t="shared" si="4"/>
        <v>158411000</v>
      </c>
      <c r="F22" s="43">
        <v>158411000</v>
      </c>
      <c r="G22" s="44">
        <v>110000000</v>
      </c>
      <c r="H22" s="43"/>
      <c r="I22" s="44"/>
      <c r="J22" s="43">
        <v>7910000</v>
      </c>
      <c r="K22" s="44"/>
      <c r="L22" s="43">
        <v>21239000</v>
      </c>
      <c r="M22" s="44"/>
      <c r="N22" s="43">
        <v>74178000</v>
      </c>
      <c r="O22" s="44"/>
      <c r="P22" s="43">
        <f t="shared" si="5"/>
        <v>103327000</v>
      </c>
      <c r="Q22" s="44">
        <f t="shared" si="6"/>
        <v>0</v>
      </c>
      <c r="R22" s="24">
        <f t="shared" si="7"/>
        <v>249.25373134328356</v>
      </c>
      <c r="S22" s="25">
        <f t="shared" si="8"/>
        <v>0</v>
      </c>
      <c r="T22" s="24">
        <f t="shared" si="9"/>
        <v>65.227162255146425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361684000</v>
      </c>
      <c r="C26" s="42"/>
      <c r="D26" s="42"/>
      <c r="E26" s="42">
        <f t="shared" si="4"/>
        <v>361684000</v>
      </c>
      <c r="F26" s="43">
        <v>361684000</v>
      </c>
      <c r="G26" s="44">
        <v>361684000</v>
      </c>
      <c r="H26" s="43">
        <v>27815000</v>
      </c>
      <c r="I26" s="44"/>
      <c r="J26" s="43">
        <v>120349000</v>
      </c>
      <c r="K26" s="44"/>
      <c r="L26" s="43">
        <v>42252000</v>
      </c>
      <c r="M26" s="44"/>
      <c r="N26" s="43">
        <v>84288000</v>
      </c>
      <c r="O26" s="44"/>
      <c r="P26" s="43">
        <f t="shared" si="5"/>
        <v>274704000</v>
      </c>
      <c r="Q26" s="44">
        <f t="shared" si="6"/>
        <v>0</v>
      </c>
      <c r="R26" s="24">
        <f t="shared" si="7"/>
        <v>99.488781596137471</v>
      </c>
      <c r="S26" s="25">
        <f t="shared" si="8"/>
        <v>0</v>
      </c>
      <c r="T26" s="24">
        <f t="shared" si="9"/>
        <v>75.951382975193809</v>
      </c>
      <c r="U26" s="26">
        <f t="shared" si="10"/>
        <v>0</v>
      </c>
      <c r="V26" s="43"/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40280000</v>
      </c>
      <c r="C28" s="39">
        <f t="shared" si="11"/>
        <v>53999000</v>
      </c>
      <c r="D28" s="39">
        <f t="shared" si="11"/>
        <v>0</v>
      </c>
      <c r="E28" s="39">
        <f t="shared" si="11"/>
        <v>94279000</v>
      </c>
      <c r="F28" s="40">
        <f t="shared" si="11"/>
        <v>94279000</v>
      </c>
      <c r="G28" s="41">
        <f t="shared" si="11"/>
        <v>94279000</v>
      </c>
      <c r="H28" s="40">
        <f t="shared" si="11"/>
        <v>4776000</v>
      </c>
      <c r="I28" s="41">
        <f t="shared" si="11"/>
        <v>0</v>
      </c>
      <c r="J28" s="40">
        <f t="shared" si="11"/>
        <v>8194000</v>
      </c>
      <c r="K28" s="41">
        <f t="shared" si="11"/>
        <v>0</v>
      </c>
      <c r="L28" s="40">
        <f t="shared" si="11"/>
        <v>5657000</v>
      </c>
      <c r="M28" s="41">
        <f t="shared" si="11"/>
        <v>0</v>
      </c>
      <c r="N28" s="40">
        <f t="shared" si="11"/>
        <v>6557000</v>
      </c>
      <c r="O28" s="41">
        <f t="shared" si="11"/>
        <v>0</v>
      </c>
      <c r="P28" s="40">
        <f t="shared" si="11"/>
        <v>25184000</v>
      </c>
      <c r="Q28" s="41">
        <f t="shared" si="11"/>
        <v>0</v>
      </c>
      <c r="R28" s="20">
        <f t="shared" si="7"/>
        <v>15.90949266395616</v>
      </c>
      <c r="S28" s="21">
        <f t="shared" si="8"/>
        <v>0</v>
      </c>
      <c r="T28" s="20">
        <f t="shared" si="9"/>
        <v>26.712205263102067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15000000</v>
      </c>
      <c r="C30" s="42"/>
      <c r="D30" s="42"/>
      <c r="E30" s="42">
        <f t="shared" si="4"/>
        <v>15000000</v>
      </c>
      <c r="F30" s="43">
        <v>15000000</v>
      </c>
      <c r="G30" s="44">
        <v>15000000</v>
      </c>
      <c r="H30" s="43"/>
      <c r="I30" s="44"/>
      <c r="J30" s="43">
        <v>2282000</v>
      </c>
      <c r="K30" s="44"/>
      <c r="L30" s="43">
        <v>756000</v>
      </c>
      <c r="M30" s="44"/>
      <c r="N30" s="43">
        <v>1854000</v>
      </c>
      <c r="O30" s="44"/>
      <c r="P30" s="43">
        <f t="shared" si="5"/>
        <v>4892000</v>
      </c>
      <c r="Q30" s="44">
        <f t="shared" si="6"/>
        <v>0</v>
      </c>
      <c r="R30" s="24">
        <f t="shared" si="7"/>
        <v>145.23809523809524</v>
      </c>
      <c r="S30" s="25">
        <f t="shared" si="8"/>
        <v>0</v>
      </c>
      <c r="T30" s="24">
        <f t="shared" si="9"/>
        <v>32.61333333333333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1000000</v>
      </c>
      <c r="C31" s="42"/>
      <c r="D31" s="42"/>
      <c r="E31" s="42">
        <f t="shared" si="4"/>
        <v>1000000</v>
      </c>
      <c r="F31" s="43">
        <v>1000000</v>
      </c>
      <c r="G31" s="44">
        <v>1000000</v>
      </c>
      <c r="H31" s="43">
        <v>225000</v>
      </c>
      <c r="I31" s="44"/>
      <c r="J31" s="43">
        <v>88000</v>
      </c>
      <c r="K31" s="44"/>
      <c r="L31" s="43">
        <v>84000</v>
      </c>
      <c r="M31" s="44"/>
      <c r="N31" s="43"/>
      <c r="O31" s="44"/>
      <c r="P31" s="43">
        <f t="shared" si="5"/>
        <v>397000</v>
      </c>
      <c r="Q31" s="44">
        <f t="shared" si="6"/>
        <v>0</v>
      </c>
      <c r="R31" s="24">
        <f t="shared" si="7"/>
        <v>-100</v>
      </c>
      <c r="S31" s="25">
        <f t="shared" si="8"/>
        <v>0</v>
      </c>
      <c r="T31" s="24">
        <f t="shared" si="9"/>
        <v>39.700000000000003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3480000</v>
      </c>
      <c r="C33" s="42"/>
      <c r="D33" s="42"/>
      <c r="E33" s="42">
        <f t="shared" si="4"/>
        <v>3480000</v>
      </c>
      <c r="F33" s="43">
        <v>3480000</v>
      </c>
      <c r="G33" s="44">
        <v>3480000</v>
      </c>
      <c r="H33" s="43">
        <v>95000</v>
      </c>
      <c r="I33" s="44"/>
      <c r="J33" s="43">
        <v>1284000</v>
      </c>
      <c r="K33" s="44"/>
      <c r="L33" s="43">
        <v>1586000</v>
      </c>
      <c r="M33" s="44"/>
      <c r="N33" s="43">
        <v>515000</v>
      </c>
      <c r="O33" s="44"/>
      <c r="P33" s="43">
        <f t="shared" si="5"/>
        <v>3480000</v>
      </c>
      <c r="Q33" s="44">
        <f t="shared" si="6"/>
        <v>0</v>
      </c>
      <c r="R33" s="24">
        <f t="shared" si="7"/>
        <v>-67.528373266078177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>
        <v>13800000</v>
      </c>
      <c r="C34" s="42"/>
      <c r="D34" s="42"/>
      <c r="E34" s="42">
        <f t="shared" si="4"/>
        <v>13800000</v>
      </c>
      <c r="F34" s="43">
        <v>13800000</v>
      </c>
      <c r="G34" s="44">
        <v>13800000</v>
      </c>
      <c r="H34" s="43">
        <v>2566000</v>
      </c>
      <c r="I34" s="44"/>
      <c r="J34" s="43">
        <v>2423000</v>
      </c>
      <c r="K34" s="44"/>
      <c r="L34" s="43">
        <v>2515000</v>
      </c>
      <c r="M34" s="44"/>
      <c r="N34" s="43">
        <v>2138000</v>
      </c>
      <c r="O34" s="44"/>
      <c r="P34" s="43">
        <f t="shared" si="5"/>
        <v>9642000</v>
      </c>
      <c r="Q34" s="44">
        <f t="shared" si="6"/>
        <v>0</v>
      </c>
      <c r="R34" s="24">
        <f t="shared" si="7"/>
        <v>-14.990059642147116</v>
      </c>
      <c r="S34" s="25">
        <f t="shared" si="8"/>
        <v>0</v>
      </c>
      <c r="T34" s="24">
        <f t="shared" si="9"/>
        <v>69.869565217391312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>
        <v>7000000</v>
      </c>
      <c r="C36" s="42"/>
      <c r="D36" s="42"/>
      <c r="E36" s="42">
        <f t="shared" si="4"/>
        <v>7000000</v>
      </c>
      <c r="F36" s="43">
        <v>7000000</v>
      </c>
      <c r="G36" s="44">
        <v>7000000</v>
      </c>
      <c r="H36" s="43">
        <v>1890000</v>
      </c>
      <c r="I36" s="44"/>
      <c r="J36" s="43">
        <v>2117000</v>
      </c>
      <c r="K36" s="44"/>
      <c r="L36" s="43">
        <v>716000</v>
      </c>
      <c r="M36" s="44"/>
      <c r="N36" s="43">
        <v>2050000</v>
      </c>
      <c r="O36" s="44"/>
      <c r="P36" s="43">
        <f t="shared" si="5"/>
        <v>6773000</v>
      </c>
      <c r="Q36" s="44">
        <f t="shared" si="6"/>
        <v>0</v>
      </c>
      <c r="R36" s="24">
        <f t="shared" si="7"/>
        <v>186.31284916201116</v>
      </c>
      <c r="S36" s="25">
        <f t="shared" si="8"/>
        <v>0</v>
      </c>
      <c r="T36" s="24">
        <f t="shared" si="9"/>
        <v>96.757142857142853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>
        <v>53999000</v>
      </c>
      <c r="D37" s="42"/>
      <c r="E37" s="42">
        <f t="shared" si="4"/>
        <v>53999000</v>
      </c>
      <c r="F37" s="43">
        <v>53999000</v>
      </c>
      <c r="G37" s="44">
        <v>53999000</v>
      </c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4215000</v>
      </c>
      <c r="C43" s="45">
        <f t="shared" si="20"/>
        <v>-2000000</v>
      </c>
      <c r="D43" s="45">
        <f t="shared" si="20"/>
        <v>0</v>
      </c>
      <c r="E43" s="45">
        <f t="shared" si="20"/>
        <v>2215000</v>
      </c>
      <c r="F43" s="46">
        <f t="shared" si="20"/>
        <v>2215000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0</v>
      </c>
      <c r="O43" s="47">
        <f t="shared" si="20"/>
        <v>0</v>
      </c>
      <c r="P43" s="46">
        <f t="shared" si="20"/>
        <v>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0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2000000</v>
      </c>
      <c r="C44" s="39">
        <f t="shared" si="22"/>
        <v>-2000000</v>
      </c>
      <c r="D44" s="39">
        <f t="shared" si="22"/>
        <v>0</v>
      </c>
      <c r="E44" s="39">
        <f t="shared" si="22"/>
        <v>0</v>
      </c>
      <c r="F44" s="40">
        <f t="shared" si="22"/>
        <v>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0</v>
      </c>
      <c r="O44" s="41">
        <f t="shared" si="22"/>
        <v>0</v>
      </c>
      <c r="P44" s="40">
        <f t="shared" si="22"/>
        <v>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0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/>
      <c r="C46" s="42"/>
      <c r="D46" s="42"/>
      <c r="E46" s="42">
        <f t="shared" si="13"/>
        <v>0</v>
      </c>
      <c r="F46" s="43"/>
      <c r="G46" s="44"/>
      <c r="H46" s="43"/>
      <c r="I46" s="44"/>
      <c r="J46" s="43"/>
      <c r="K46" s="44"/>
      <c r="L46" s="43"/>
      <c r="M46" s="44"/>
      <c r="N46" s="43"/>
      <c r="O46" s="44"/>
      <c r="P46" s="43">
        <f t="shared" si="14"/>
        <v>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0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2000000</v>
      </c>
      <c r="C47" s="42">
        <v>-2000000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2215000</v>
      </c>
      <c r="C56" s="39">
        <f t="shared" si="24"/>
        <v>0</v>
      </c>
      <c r="D56" s="39">
        <f t="shared" si="24"/>
        <v>0</v>
      </c>
      <c r="E56" s="39">
        <f t="shared" si="24"/>
        <v>2215000</v>
      </c>
      <c r="F56" s="40">
        <f t="shared" si="24"/>
        <v>2215000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2215000</v>
      </c>
      <c r="C59" s="42"/>
      <c r="D59" s="42"/>
      <c r="E59" s="42">
        <f t="shared" si="13"/>
        <v>2215000</v>
      </c>
      <c r="F59" s="43">
        <v>2215000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1013340000</v>
      </c>
      <c r="C61" s="39">
        <f t="shared" si="26"/>
        <v>-100590000</v>
      </c>
      <c r="D61" s="39">
        <f t="shared" si="26"/>
        <v>0</v>
      </c>
      <c r="E61" s="39">
        <f t="shared" si="26"/>
        <v>912750000</v>
      </c>
      <c r="F61" s="40">
        <f t="shared" si="26"/>
        <v>912750000</v>
      </c>
      <c r="G61" s="41">
        <f t="shared" si="26"/>
        <v>862124000</v>
      </c>
      <c r="H61" s="40">
        <f t="shared" si="26"/>
        <v>48435000</v>
      </c>
      <c r="I61" s="41">
        <f t="shared" si="26"/>
        <v>0</v>
      </c>
      <c r="J61" s="40">
        <f t="shared" si="26"/>
        <v>165555000</v>
      </c>
      <c r="K61" s="41">
        <f t="shared" si="26"/>
        <v>0</v>
      </c>
      <c r="L61" s="40">
        <f t="shared" si="26"/>
        <v>82051000</v>
      </c>
      <c r="M61" s="41">
        <f t="shared" si="26"/>
        <v>0</v>
      </c>
      <c r="N61" s="40">
        <f t="shared" si="26"/>
        <v>200534000</v>
      </c>
      <c r="O61" s="41">
        <f t="shared" si="26"/>
        <v>0</v>
      </c>
      <c r="P61" s="40">
        <f t="shared" si="26"/>
        <v>496575000</v>
      </c>
      <c r="Q61" s="41">
        <f t="shared" si="26"/>
        <v>0</v>
      </c>
      <c r="R61" s="20">
        <f t="shared" si="16"/>
        <v>144.40165263068093</v>
      </c>
      <c r="S61" s="21">
        <f t="shared" si="17"/>
        <v>0</v>
      </c>
      <c r="T61" s="20">
        <f t="shared" si="18"/>
        <v>54.404272801972063</v>
      </c>
      <c r="U61" s="22">
        <f t="shared" si="19"/>
        <v>0</v>
      </c>
      <c r="V61" s="40">
        <f t="shared" ref="V61:W61" si="27">+V8+V43</f>
        <v>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635473000</v>
      </c>
      <c r="C62" s="39">
        <f t="shared" si="28"/>
        <v>0</v>
      </c>
      <c r="D62" s="39">
        <f t="shared" si="28"/>
        <v>0</v>
      </c>
      <c r="E62" s="39">
        <f t="shared" si="28"/>
        <v>635473000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0</v>
      </c>
      <c r="N62" s="40">
        <f t="shared" si="28"/>
        <v>0</v>
      </c>
      <c r="O62" s="41">
        <f t="shared" si="28"/>
        <v>0</v>
      </c>
      <c r="P62" s="40">
        <f t="shared" si="28"/>
        <v>0</v>
      </c>
      <c r="Q62" s="41">
        <f t="shared" si="28"/>
        <v>0</v>
      </c>
      <c r="R62" s="20">
        <f t="shared" si="16"/>
        <v>0</v>
      </c>
      <c r="S62" s="21">
        <f t="shared" si="17"/>
        <v>0</v>
      </c>
      <c r="T62" s="20">
        <f t="shared" si="18"/>
        <v>0</v>
      </c>
      <c r="U62" s="22">
        <f t="shared" si="19"/>
        <v>0</v>
      </c>
      <c r="V62" s="40">
        <f t="shared" ref="V62:W62" si="29">SUM(V63:V64)</f>
        <v>26507000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635473000</v>
      </c>
      <c r="C63" s="42"/>
      <c r="D63" s="42"/>
      <c r="E63" s="42">
        <f t="shared" si="13"/>
        <v>635473000</v>
      </c>
      <c r="F63" s="43"/>
      <c r="G63" s="44"/>
      <c r="H63" s="43"/>
      <c r="I63" s="44"/>
      <c r="J63" s="43"/>
      <c r="K63" s="44"/>
      <c r="L63" s="43"/>
      <c r="M63" s="44"/>
      <c r="N63" s="43"/>
      <c r="O63" s="44"/>
      <c r="P63" s="43">
        <f t="shared" si="14"/>
        <v>0</v>
      </c>
      <c r="Q63" s="44">
        <f t="shared" si="15"/>
        <v>0</v>
      </c>
      <c r="R63" s="24">
        <f t="shared" si="16"/>
        <v>0</v>
      </c>
      <c r="S63" s="25">
        <f t="shared" si="17"/>
        <v>0</v>
      </c>
      <c r="T63" s="24">
        <f t="shared" si="18"/>
        <v>0</v>
      </c>
      <c r="U63" s="26">
        <f t="shared" si="19"/>
        <v>0</v>
      </c>
      <c r="V63" s="43">
        <v>26507000</v>
      </c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1648813000</v>
      </c>
      <c r="C65" s="48">
        <f t="shared" si="30"/>
        <v>-100590000</v>
      </c>
      <c r="D65" s="48">
        <f t="shared" si="30"/>
        <v>0</v>
      </c>
      <c r="E65" s="48">
        <f t="shared" si="30"/>
        <v>1548223000</v>
      </c>
      <c r="F65" s="49">
        <f t="shared" si="30"/>
        <v>912750000</v>
      </c>
      <c r="G65" s="50">
        <f t="shared" si="30"/>
        <v>862124000</v>
      </c>
      <c r="H65" s="49">
        <f t="shared" si="30"/>
        <v>48435000</v>
      </c>
      <c r="I65" s="50">
        <f t="shared" si="30"/>
        <v>0</v>
      </c>
      <c r="J65" s="49">
        <f t="shared" si="30"/>
        <v>165555000</v>
      </c>
      <c r="K65" s="50">
        <f t="shared" si="30"/>
        <v>0</v>
      </c>
      <c r="L65" s="49">
        <f t="shared" si="30"/>
        <v>82051000</v>
      </c>
      <c r="M65" s="51">
        <f t="shared" si="30"/>
        <v>0</v>
      </c>
      <c r="N65" s="49">
        <f t="shared" si="30"/>
        <v>200534000</v>
      </c>
      <c r="O65" s="50">
        <f t="shared" si="30"/>
        <v>0</v>
      </c>
      <c r="P65" s="49">
        <f t="shared" si="30"/>
        <v>496575000</v>
      </c>
      <c r="Q65" s="50">
        <f t="shared" si="30"/>
        <v>0</v>
      </c>
      <c r="R65" s="34">
        <f t="shared" si="16"/>
        <v>144.40165263068093</v>
      </c>
      <c r="S65" s="35">
        <f t="shared" si="17"/>
        <v>0</v>
      </c>
      <c r="T65" s="34">
        <f t="shared" si="18"/>
        <v>32.073867911793066</v>
      </c>
      <c r="U65" s="35">
        <f t="shared" si="19"/>
        <v>0</v>
      </c>
      <c r="V65" s="49">
        <f>+V61+V62</f>
        <v>26507000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  <rowBreaks count="1" manualBreakCount="1">
    <brk id="65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0"/>
  <sheetViews>
    <sheetView showGridLines="0" workbookViewId="0">
      <selection sqref="A1:U1"/>
    </sheetView>
  </sheetViews>
  <sheetFormatPr defaultRowHeight="12.5" x14ac:dyDescent="0.25"/>
  <cols>
    <col min="1" max="1" width="50.7265625" customWidth="1"/>
    <col min="2" max="23" width="13.7265625" customWidth="1"/>
    <col min="24" max="24" width="2.7265625" customWidth="1"/>
  </cols>
  <sheetData>
    <row r="1" spans="1:23" x14ac:dyDescent="0.25">
      <c r="A1" s="54" t="s">
        <v>0</v>
      </c>
      <c r="B1" s="54"/>
      <c r="C1" s="54"/>
      <c r="D1" s="54"/>
      <c r="E1" s="54"/>
      <c r="F1" s="54"/>
      <c r="G1" s="54"/>
      <c r="H1" s="54"/>
      <c r="I1" s="54"/>
      <c r="J1" s="54"/>
      <c r="K1" s="54"/>
      <c r="L1" s="54"/>
      <c r="M1" s="54"/>
      <c r="N1" s="54"/>
      <c r="O1" s="54"/>
      <c r="P1" s="54"/>
      <c r="Q1" s="54"/>
      <c r="R1" s="54"/>
      <c r="S1" s="54"/>
      <c r="T1" s="54"/>
      <c r="U1" s="54"/>
      <c r="V1" s="6"/>
      <c r="W1" s="6"/>
    </row>
    <row r="2" spans="1:23" ht="18" x14ac:dyDescent="0.4">
      <c r="A2" s="55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5"/>
      <c r="U2" s="55"/>
      <c r="V2" s="7"/>
      <c r="W2" s="7"/>
    </row>
    <row r="3" spans="1:23" ht="18" customHeight="1" x14ac:dyDescent="0.4">
      <c r="A3" s="55" t="s">
        <v>2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7"/>
      <c r="W3" s="7"/>
    </row>
    <row r="4" spans="1:23" ht="18" customHeight="1" x14ac:dyDescent="0.4">
      <c r="A4" s="55" t="s">
        <v>3</v>
      </c>
      <c r="B4" s="55"/>
      <c r="C4" s="55"/>
      <c r="D4" s="55"/>
      <c r="E4" s="55"/>
      <c r="F4" s="55"/>
      <c r="G4" s="55"/>
      <c r="H4" s="55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7"/>
      <c r="W4" s="7"/>
    </row>
    <row r="5" spans="1:23" ht="15" customHeight="1" x14ac:dyDescent="0.3">
      <c r="A5" s="56" t="s">
        <v>97</v>
      </c>
      <c r="B5" s="56"/>
      <c r="C5" s="56"/>
      <c r="D5" s="56"/>
      <c r="E5" s="56"/>
      <c r="F5" s="56"/>
      <c r="G5" s="56"/>
      <c r="H5" s="56"/>
      <c r="I5" s="56"/>
      <c r="J5" s="56"/>
      <c r="K5" s="56"/>
      <c r="L5" s="56"/>
      <c r="M5" s="56"/>
      <c r="N5" s="56"/>
      <c r="O5" s="56"/>
      <c r="P5" s="56"/>
      <c r="Q5" s="56"/>
      <c r="R5" s="56"/>
      <c r="S5" s="56"/>
      <c r="T5" s="56"/>
      <c r="U5" s="56"/>
      <c r="V5" s="8"/>
      <c r="W5" s="8"/>
    </row>
    <row r="6" spans="1:23" ht="12.75" customHeight="1" x14ac:dyDescent="0.3">
      <c r="A6" s="9" t="s">
        <v>107</v>
      </c>
      <c r="B6" s="9" t="s">
        <v>1</v>
      </c>
      <c r="C6" s="9" t="s">
        <v>107</v>
      </c>
      <c r="D6" s="9" t="s">
        <v>1</v>
      </c>
      <c r="E6" s="10" t="s">
        <v>1</v>
      </c>
      <c r="F6" s="52" t="s">
        <v>5</v>
      </c>
      <c r="G6" s="53"/>
      <c r="H6" s="52" t="s">
        <v>6</v>
      </c>
      <c r="I6" s="53"/>
      <c r="J6" s="52" t="s">
        <v>7</v>
      </c>
      <c r="K6" s="53"/>
      <c r="L6" s="52" t="s">
        <v>8</v>
      </c>
      <c r="M6" s="53"/>
      <c r="N6" s="52" t="s">
        <v>9</v>
      </c>
      <c r="O6" s="53"/>
      <c r="P6" s="52" t="s">
        <v>10</v>
      </c>
      <c r="Q6" s="53"/>
      <c r="R6" s="52" t="s">
        <v>11</v>
      </c>
      <c r="S6" s="53"/>
      <c r="T6" s="52" t="s">
        <v>12</v>
      </c>
      <c r="U6" s="53"/>
      <c r="V6" s="52" t="s">
        <v>13</v>
      </c>
      <c r="W6" s="53"/>
    </row>
    <row r="7" spans="1:23" ht="65" x14ac:dyDescent="0.3">
      <c r="A7" s="11" t="s">
        <v>14</v>
      </c>
      <c r="B7" s="12" t="s">
        <v>15</v>
      </c>
      <c r="C7" s="12" t="s">
        <v>16</v>
      </c>
      <c r="D7" s="12" t="s">
        <v>17</v>
      </c>
      <c r="E7" s="12" t="s">
        <v>18</v>
      </c>
      <c r="F7" s="13" t="s">
        <v>19</v>
      </c>
      <c r="G7" s="14" t="s">
        <v>20</v>
      </c>
      <c r="H7" s="13" t="s">
        <v>21</v>
      </c>
      <c r="I7" s="14" t="s">
        <v>22</v>
      </c>
      <c r="J7" s="13" t="s">
        <v>23</v>
      </c>
      <c r="K7" s="14" t="s">
        <v>24</v>
      </c>
      <c r="L7" s="13" t="s">
        <v>25</v>
      </c>
      <c r="M7" s="14" t="s">
        <v>26</v>
      </c>
      <c r="N7" s="13" t="s">
        <v>27</v>
      </c>
      <c r="O7" s="14" t="s">
        <v>28</v>
      </c>
      <c r="P7" s="13" t="s">
        <v>29</v>
      </c>
      <c r="Q7" s="14" t="s">
        <v>30</v>
      </c>
      <c r="R7" s="13" t="s">
        <v>29</v>
      </c>
      <c r="S7" s="14" t="s">
        <v>30</v>
      </c>
      <c r="T7" s="13" t="s">
        <v>31</v>
      </c>
      <c r="U7" s="14" t="s">
        <v>32</v>
      </c>
      <c r="V7" s="13" t="s">
        <v>18</v>
      </c>
      <c r="W7" s="14" t="s">
        <v>33</v>
      </c>
    </row>
    <row r="8" spans="1:23" ht="13" x14ac:dyDescent="0.3">
      <c r="A8" s="15" t="s">
        <v>34</v>
      </c>
      <c r="B8" s="36">
        <f t="shared" ref="B8:Q8" si="0">+B9+B28</f>
        <v>1663229000</v>
      </c>
      <c r="C8" s="36">
        <f t="shared" si="0"/>
        <v>94000000</v>
      </c>
      <c r="D8" s="36">
        <f t="shared" si="0"/>
        <v>0</v>
      </c>
      <c r="E8" s="36">
        <f t="shared" si="0"/>
        <v>1757229000</v>
      </c>
      <c r="F8" s="37">
        <f t="shared" si="0"/>
        <v>1757229000</v>
      </c>
      <c r="G8" s="38">
        <f t="shared" si="0"/>
        <v>1757229000</v>
      </c>
      <c r="H8" s="37">
        <f t="shared" si="0"/>
        <v>198963000</v>
      </c>
      <c r="I8" s="38">
        <f t="shared" si="0"/>
        <v>149738940</v>
      </c>
      <c r="J8" s="37">
        <f t="shared" si="0"/>
        <v>472552000</v>
      </c>
      <c r="K8" s="38">
        <f t="shared" si="0"/>
        <v>398610119</v>
      </c>
      <c r="L8" s="37">
        <f t="shared" si="0"/>
        <v>281229000</v>
      </c>
      <c r="M8" s="38">
        <f t="shared" si="0"/>
        <v>306369126</v>
      </c>
      <c r="N8" s="37">
        <f t="shared" si="0"/>
        <v>711992000</v>
      </c>
      <c r="O8" s="38">
        <f t="shared" si="0"/>
        <v>-13838473</v>
      </c>
      <c r="P8" s="37">
        <f t="shared" si="0"/>
        <v>1664736000</v>
      </c>
      <c r="Q8" s="38">
        <f t="shared" si="0"/>
        <v>840879712</v>
      </c>
      <c r="R8" s="16">
        <f>IF(($L8       =0),0,((($N8       -$L8       )/$L8       )*100))</f>
        <v>153.17161459166729</v>
      </c>
      <c r="S8" s="17">
        <f>IF(($M8       =0),0,((($O8       -$M8       )/$M8       )*100))</f>
        <v>-104.51692805364468</v>
      </c>
      <c r="T8" s="16">
        <f>IF(($E8       =0),0,(($P8       /$E8       )*100))</f>
        <v>94.736428775077115</v>
      </c>
      <c r="U8" s="18">
        <f>IF(($E8       =0),0,(($Q8       /$E8       )*100))</f>
        <v>47.85259701495935</v>
      </c>
      <c r="V8" s="37">
        <f t="shared" ref="V8:W8" si="1">+V9+V28</f>
        <v>4500000</v>
      </c>
      <c r="W8" s="38">
        <f t="shared" si="1"/>
        <v>0</v>
      </c>
    </row>
    <row r="9" spans="1:23" ht="13" x14ac:dyDescent="0.3">
      <c r="A9" s="19" t="s">
        <v>35</v>
      </c>
      <c r="B9" s="39">
        <f t="shared" ref="B9:Q9" si="2">SUM(B10:B27)</f>
        <v>1558281000</v>
      </c>
      <c r="C9" s="39">
        <f t="shared" si="2"/>
        <v>94000000</v>
      </c>
      <c r="D9" s="39">
        <f t="shared" si="2"/>
        <v>0</v>
      </c>
      <c r="E9" s="39">
        <f t="shared" si="2"/>
        <v>1652281000</v>
      </c>
      <c r="F9" s="40">
        <f t="shared" si="2"/>
        <v>1652281000</v>
      </c>
      <c r="G9" s="41">
        <f t="shared" si="2"/>
        <v>1652281000</v>
      </c>
      <c r="H9" s="40">
        <f t="shared" si="2"/>
        <v>196361000</v>
      </c>
      <c r="I9" s="41">
        <f t="shared" si="2"/>
        <v>149661021</v>
      </c>
      <c r="J9" s="40">
        <f t="shared" si="2"/>
        <v>427346000</v>
      </c>
      <c r="K9" s="41">
        <f t="shared" si="2"/>
        <v>380447262</v>
      </c>
      <c r="L9" s="40">
        <f t="shared" si="2"/>
        <v>225081000</v>
      </c>
      <c r="M9" s="41">
        <f t="shared" si="2"/>
        <v>276141598</v>
      </c>
      <c r="N9" s="40">
        <f t="shared" si="2"/>
        <v>711952000</v>
      </c>
      <c r="O9" s="41">
        <f t="shared" si="2"/>
        <v>34629831</v>
      </c>
      <c r="P9" s="40">
        <f t="shared" si="2"/>
        <v>1560740000</v>
      </c>
      <c r="Q9" s="41">
        <f t="shared" si="2"/>
        <v>840879712</v>
      </c>
      <c r="R9" s="20">
        <f>IF(($L9       =0),0,((($N9       -$L9       )/$L9       )*100))</f>
        <v>216.30923978478859</v>
      </c>
      <c r="S9" s="21">
        <f>IF(($M9       =0),0,((($O9       -$M9       )/$M9       )*100))</f>
        <v>-87.45939356807807</v>
      </c>
      <c r="T9" s="20">
        <f>IF(($E9       =0),0,(($P9       /$E9       )*100))</f>
        <v>94.459719623962272</v>
      </c>
      <c r="U9" s="22">
        <f>IF(($E9       =0),0,(($Q9       /$E9       )*100))</f>
        <v>50.892052380920681</v>
      </c>
      <c r="V9" s="40">
        <f t="shared" ref="V9:W9" si="3">SUM(V10:V27)</f>
        <v>4500000</v>
      </c>
      <c r="W9" s="41">
        <f t="shared" si="3"/>
        <v>0</v>
      </c>
    </row>
    <row r="10" spans="1:23" ht="13" x14ac:dyDescent="0.3">
      <c r="A10" s="23" t="s">
        <v>36</v>
      </c>
      <c r="B10" s="42"/>
      <c r="C10" s="42"/>
      <c r="D10" s="42"/>
      <c r="E10" s="42">
        <f t="shared" ref="E10:E41" si="4">$B10      +$C10      +$D10</f>
        <v>0</v>
      </c>
      <c r="F10" s="43"/>
      <c r="G10" s="44"/>
      <c r="H10" s="43"/>
      <c r="I10" s="44"/>
      <c r="J10" s="43"/>
      <c r="K10" s="44"/>
      <c r="L10" s="43"/>
      <c r="M10" s="44"/>
      <c r="N10" s="43"/>
      <c r="O10" s="44"/>
      <c r="P10" s="43">
        <f t="shared" ref="P10:P41" si="5">$H10      +$J10      +$L10      +$N10</f>
        <v>0</v>
      </c>
      <c r="Q10" s="44">
        <f t="shared" ref="Q10:Q41" si="6">$I10      +$K10      +$M10      +$O10</f>
        <v>0</v>
      </c>
      <c r="R10" s="24">
        <f t="shared" ref="R10:R41" si="7">IF(($L10      =0),0,((($N10      -$L10      )/$L10      )*100))</f>
        <v>0</v>
      </c>
      <c r="S10" s="25">
        <f t="shared" ref="S10:S41" si="8">IF(($M10      =0),0,((($O10      -$M10      )/$M10      )*100))</f>
        <v>0</v>
      </c>
      <c r="T10" s="24">
        <f t="shared" ref="T10:T41" si="9">IF(($E10      =0),0,(($P10      /$E10      )*100))</f>
        <v>0</v>
      </c>
      <c r="U10" s="26">
        <f t="shared" ref="U10:U41" si="10">IF(($E10      =0),0,(($Q10      /$E10      )*100))</f>
        <v>0</v>
      </c>
      <c r="V10" s="43"/>
      <c r="W10" s="44"/>
    </row>
    <row r="11" spans="1:23" ht="13" hidden="1" x14ac:dyDescent="0.3">
      <c r="A11" s="23" t="s">
        <v>37</v>
      </c>
      <c r="B11" s="42"/>
      <c r="C11" s="42"/>
      <c r="D11" s="42"/>
      <c r="E11" s="42">
        <f t="shared" si="4"/>
        <v>0</v>
      </c>
      <c r="F11" s="43"/>
      <c r="G11" s="44"/>
      <c r="H11" s="43"/>
      <c r="I11" s="44"/>
      <c r="J11" s="43"/>
      <c r="K11" s="44"/>
      <c r="L11" s="43"/>
      <c r="M11" s="44"/>
      <c r="N11" s="43"/>
      <c r="O11" s="44"/>
      <c r="P11" s="43">
        <f t="shared" si="5"/>
        <v>0</v>
      </c>
      <c r="Q11" s="44">
        <f t="shared" si="6"/>
        <v>0</v>
      </c>
      <c r="R11" s="24">
        <f t="shared" si="7"/>
        <v>0</v>
      </c>
      <c r="S11" s="25">
        <f t="shared" si="8"/>
        <v>0</v>
      </c>
      <c r="T11" s="24">
        <f t="shared" si="9"/>
        <v>0</v>
      </c>
      <c r="U11" s="26">
        <f t="shared" si="10"/>
        <v>0</v>
      </c>
      <c r="V11" s="43"/>
      <c r="W11" s="44"/>
    </row>
    <row r="12" spans="1:23" ht="13" x14ac:dyDescent="0.3">
      <c r="A12" s="23" t="s">
        <v>38</v>
      </c>
      <c r="B12" s="42">
        <v>804327000</v>
      </c>
      <c r="C12" s="42"/>
      <c r="D12" s="42"/>
      <c r="E12" s="42">
        <f t="shared" si="4"/>
        <v>804327000</v>
      </c>
      <c r="F12" s="43">
        <v>804327000</v>
      </c>
      <c r="G12" s="44">
        <v>804327000</v>
      </c>
      <c r="H12" s="43">
        <v>88820000</v>
      </c>
      <c r="I12" s="44">
        <v>44615752</v>
      </c>
      <c r="J12" s="43">
        <v>161180000</v>
      </c>
      <c r="K12" s="44">
        <v>166361375</v>
      </c>
      <c r="L12" s="43">
        <v>109724000</v>
      </c>
      <c r="M12" s="44">
        <v>146581997</v>
      </c>
      <c r="N12" s="43">
        <v>377002000</v>
      </c>
      <c r="O12" s="44">
        <v>-200311001</v>
      </c>
      <c r="P12" s="43">
        <f t="shared" si="5"/>
        <v>736726000</v>
      </c>
      <c r="Q12" s="44">
        <f t="shared" si="6"/>
        <v>157248123</v>
      </c>
      <c r="R12" s="24">
        <f t="shared" si="7"/>
        <v>243.59119244650213</v>
      </c>
      <c r="S12" s="25">
        <f t="shared" si="8"/>
        <v>-236.65457225282586</v>
      </c>
      <c r="T12" s="24">
        <f t="shared" si="9"/>
        <v>91.595333738641131</v>
      </c>
      <c r="U12" s="26">
        <f t="shared" si="10"/>
        <v>19.55027283679399</v>
      </c>
      <c r="V12" s="43"/>
      <c r="W12" s="44"/>
    </row>
    <row r="13" spans="1:23" ht="13" x14ac:dyDescent="0.3">
      <c r="A13" s="23" t="s">
        <v>39</v>
      </c>
      <c r="B13" s="42"/>
      <c r="C13" s="42"/>
      <c r="D13" s="42"/>
      <c r="E13" s="42">
        <f t="shared" si="4"/>
        <v>0</v>
      </c>
      <c r="F13" s="43"/>
      <c r="G13" s="44"/>
      <c r="H13" s="43"/>
      <c r="I13" s="44"/>
      <c r="J13" s="43"/>
      <c r="K13" s="44"/>
      <c r="L13" s="43"/>
      <c r="M13" s="44"/>
      <c r="N13" s="43"/>
      <c r="O13" s="44"/>
      <c r="P13" s="43">
        <f t="shared" si="5"/>
        <v>0</v>
      </c>
      <c r="Q13" s="44">
        <f t="shared" si="6"/>
        <v>0</v>
      </c>
      <c r="R13" s="24">
        <f t="shared" si="7"/>
        <v>0</v>
      </c>
      <c r="S13" s="25">
        <f t="shared" si="8"/>
        <v>0</v>
      </c>
      <c r="T13" s="24">
        <f t="shared" si="9"/>
        <v>0</v>
      </c>
      <c r="U13" s="26">
        <f t="shared" si="10"/>
        <v>0</v>
      </c>
      <c r="V13" s="43"/>
      <c r="W13" s="44"/>
    </row>
    <row r="14" spans="1:23" ht="13" x14ac:dyDescent="0.3">
      <c r="A14" s="23" t="s">
        <v>40</v>
      </c>
      <c r="B14" s="42">
        <v>112742000</v>
      </c>
      <c r="C14" s="42">
        <v>4000000</v>
      </c>
      <c r="D14" s="42"/>
      <c r="E14" s="42">
        <f t="shared" si="4"/>
        <v>116742000</v>
      </c>
      <c r="F14" s="43">
        <v>116742000</v>
      </c>
      <c r="G14" s="44">
        <v>116742000</v>
      </c>
      <c r="H14" s="43">
        <v>23636000</v>
      </c>
      <c r="I14" s="44">
        <v>248219</v>
      </c>
      <c r="J14" s="43">
        <v>24749000</v>
      </c>
      <c r="K14" s="44">
        <v>11756144</v>
      </c>
      <c r="L14" s="43">
        <v>31950000</v>
      </c>
      <c r="M14" s="44">
        <v>47093206</v>
      </c>
      <c r="N14" s="43">
        <v>33363000</v>
      </c>
      <c r="O14" s="44">
        <v>-53760712</v>
      </c>
      <c r="P14" s="43">
        <f t="shared" si="5"/>
        <v>113698000</v>
      </c>
      <c r="Q14" s="44">
        <f t="shared" si="6"/>
        <v>5336857</v>
      </c>
      <c r="R14" s="24">
        <f t="shared" si="7"/>
        <v>4.422535211267606</v>
      </c>
      <c r="S14" s="25">
        <f t="shared" si="8"/>
        <v>-214.15810594844612</v>
      </c>
      <c r="T14" s="24">
        <f t="shared" si="9"/>
        <v>97.392540816501352</v>
      </c>
      <c r="U14" s="26">
        <f t="shared" si="10"/>
        <v>4.5714969762382003</v>
      </c>
      <c r="V14" s="43"/>
      <c r="W14" s="44"/>
    </row>
    <row r="15" spans="1:23" ht="13" hidden="1" x14ac:dyDescent="0.3">
      <c r="A15" s="23" t="s">
        <v>41</v>
      </c>
      <c r="B15" s="42"/>
      <c r="C15" s="42"/>
      <c r="D15" s="42"/>
      <c r="E15" s="42">
        <f t="shared" si="4"/>
        <v>0</v>
      </c>
      <c r="F15" s="43"/>
      <c r="G15" s="44"/>
      <c r="H15" s="43"/>
      <c r="I15" s="44"/>
      <c r="J15" s="43"/>
      <c r="K15" s="44"/>
      <c r="L15" s="43"/>
      <c r="M15" s="44"/>
      <c r="N15" s="43"/>
      <c r="O15" s="44"/>
      <c r="P15" s="43">
        <f t="shared" si="5"/>
        <v>0</v>
      </c>
      <c r="Q15" s="44">
        <f t="shared" si="6"/>
        <v>0</v>
      </c>
      <c r="R15" s="24">
        <f t="shared" si="7"/>
        <v>0</v>
      </c>
      <c r="S15" s="25">
        <f t="shared" si="8"/>
        <v>0</v>
      </c>
      <c r="T15" s="24">
        <f t="shared" si="9"/>
        <v>0</v>
      </c>
      <c r="U15" s="26">
        <f t="shared" si="10"/>
        <v>0</v>
      </c>
      <c r="V15" s="43"/>
      <c r="W15" s="44"/>
    </row>
    <row r="16" spans="1:23" ht="13" x14ac:dyDescent="0.3">
      <c r="A16" s="23" t="s">
        <v>42</v>
      </c>
      <c r="B16" s="42"/>
      <c r="C16" s="42"/>
      <c r="D16" s="42"/>
      <c r="E16" s="42">
        <f t="shared" si="4"/>
        <v>0</v>
      </c>
      <c r="F16" s="43"/>
      <c r="G16" s="44"/>
      <c r="H16" s="43"/>
      <c r="I16" s="44"/>
      <c r="J16" s="43"/>
      <c r="K16" s="44"/>
      <c r="L16" s="43"/>
      <c r="M16" s="44"/>
      <c r="N16" s="43"/>
      <c r="O16" s="44"/>
      <c r="P16" s="43">
        <f t="shared" si="5"/>
        <v>0</v>
      </c>
      <c r="Q16" s="44">
        <f t="shared" si="6"/>
        <v>0</v>
      </c>
      <c r="R16" s="24">
        <f t="shared" si="7"/>
        <v>0</v>
      </c>
      <c r="S16" s="25">
        <f t="shared" si="8"/>
        <v>0</v>
      </c>
      <c r="T16" s="24">
        <f t="shared" si="9"/>
        <v>0</v>
      </c>
      <c r="U16" s="26">
        <f t="shared" si="10"/>
        <v>0</v>
      </c>
      <c r="V16" s="43"/>
      <c r="W16" s="44"/>
    </row>
    <row r="17" spans="1:23" ht="13" x14ac:dyDescent="0.3">
      <c r="A17" s="23" t="s">
        <v>43</v>
      </c>
      <c r="B17" s="42"/>
      <c r="C17" s="42"/>
      <c r="D17" s="42"/>
      <c r="E17" s="42">
        <f t="shared" si="4"/>
        <v>0</v>
      </c>
      <c r="F17" s="43"/>
      <c r="G17" s="44"/>
      <c r="H17" s="43"/>
      <c r="I17" s="44"/>
      <c r="J17" s="43"/>
      <c r="K17" s="44"/>
      <c r="L17" s="43"/>
      <c r="M17" s="44"/>
      <c r="N17" s="43"/>
      <c r="O17" s="44"/>
      <c r="P17" s="43">
        <f t="shared" si="5"/>
        <v>0</v>
      </c>
      <c r="Q17" s="44">
        <f t="shared" si="6"/>
        <v>0</v>
      </c>
      <c r="R17" s="24">
        <f t="shared" si="7"/>
        <v>0</v>
      </c>
      <c r="S17" s="25">
        <f t="shared" si="8"/>
        <v>0</v>
      </c>
      <c r="T17" s="24">
        <f t="shared" si="9"/>
        <v>0</v>
      </c>
      <c r="U17" s="26">
        <f t="shared" si="10"/>
        <v>0</v>
      </c>
      <c r="V17" s="43"/>
      <c r="W17" s="44"/>
    </row>
    <row r="18" spans="1:23" ht="13" hidden="1" x14ac:dyDescent="0.3">
      <c r="A18" s="23" t="s">
        <v>44</v>
      </c>
      <c r="B18" s="42"/>
      <c r="C18" s="42"/>
      <c r="D18" s="42"/>
      <c r="E18" s="42">
        <f t="shared" si="4"/>
        <v>0</v>
      </c>
      <c r="F18" s="43"/>
      <c r="G18" s="44"/>
      <c r="H18" s="43"/>
      <c r="I18" s="44"/>
      <c r="J18" s="43"/>
      <c r="K18" s="44"/>
      <c r="L18" s="43"/>
      <c r="M18" s="44"/>
      <c r="N18" s="43"/>
      <c r="O18" s="44"/>
      <c r="P18" s="43">
        <f t="shared" si="5"/>
        <v>0</v>
      </c>
      <c r="Q18" s="44">
        <f t="shared" si="6"/>
        <v>0</v>
      </c>
      <c r="R18" s="24">
        <f t="shared" si="7"/>
        <v>0</v>
      </c>
      <c r="S18" s="25">
        <f t="shared" si="8"/>
        <v>0</v>
      </c>
      <c r="T18" s="24">
        <f t="shared" si="9"/>
        <v>0</v>
      </c>
      <c r="U18" s="26">
        <f t="shared" si="10"/>
        <v>0</v>
      </c>
      <c r="V18" s="43"/>
      <c r="W18" s="44"/>
    </row>
    <row r="19" spans="1:23" ht="13" hidden="1" x14ac:dyDescent="0.3">
      <c r="A19" s="23" t="s">
        <v>45</v>
      </c>
      <c r="B19" s="42"/>
      <c r="C19" s="42"/>
      <c r="D19" s="42"/>
      <c r="E19" s="42">
        <f t="shared" si="4"/>
        <v>0</v>
      </c>
      <c r="F19" s="43"/>
      <c r="G19" s="44"/>
      <c r="H19" s="43"/>
      <c r="I19" s="44"/>
      <c r="J19" s="43"/>
      <c r="K19" s="44"/>
      <c r="L19" s="43"/>
      <c r="M19" s="44"/>
      <c r="N19" s="43"/>
      <c r="O19" s="44"/>
      <c r="P19" s="43">
        <f t="shared" si="5"/>
        <v>0</v>
      </c>
      <c r="Q19" s="44">
        <f t="shared" si="6"/>
        <v>0</v>
      </c>
      <c r="R19" s="24">
        <f t="shared" si="7"/>
        <v>0</v>
      </c>
      <c r="S19" s="25">
        <f t="shared" si="8"/>
        <v>0</v>
      </c>
      <c r="T19" s="24">
        <f t="shared" si="9"/>
        <v>0</v>
      </c>
      <c r="U19" s="26">
        <f t="shared" si="10"/>
        <v>0</v>
      </c>
      <c r="V19" s="43"/>
      <c r="W19" s="44"/>
    </row>
    <row r="20" spans="1:23" ht="13" x14ac:dyDescent="0.3">
      <c r="A20" s="23" t="s">
        <v>46</v>
      </c>
      <c r="B20" s="42"/>
      <c r="C20" s="42"/>
      <c r="D20" s="42"/>
      <c r="E20" s="42">
        <f t="shared" si="4"/>
        <v>0</v>
      </c>
      <c r="F20" s="43"/>
      <c r="G20" s="44"/>
      <c r="H20" s="43"/>
      <c r="I20" s="44"/>
      <c r="J20" s="43"/>
      <c r="K20" s="44"/>
      <c r="L20" s="43"/>
      <c r="M20" s="44"/>
      <c r="N20" s="43"/>
      <c r="O20" s="44"/>
      <c r="P20" s="43">
        <f t="shared" si="5"/>
        <v>0</v>
      </c>
      <c r="Q20" s="44">
        <f t="shared" si="6"/>
        <v>0</v>
      </c>
      <c r="R20" s="24">
        <f t="shared" si="7"/>
        <v>0</v>
      </c>
      <c r="S20" s="25">
        <f t="shared" si="8"/>
        <v>0</v>
      </c>
      <c r="T20" s="24">
        <f t="shared" si="9"/>
        <v>0</v>
      </c>
      <c r="U20" s="26">
        <f t="shared" si="10"/>
        <v>0</v>
      </c>
      <c r="V20" s="43"/>
      <c r="W20" s="44"/>
    </row>
    <row r="21" spans="1:23" ht="13" x14ac:dyDescent="0.3">
      <c r="A21" s="23" t="s">
        <v>47</v>
      </c>
      <c r="B21" s="42"/>
      <c r="C21" s="42"/>
      <c r="D21" s="42"/>
      <c r="E21" s="42">
        <f t="shared" si="4"/>
        <v>0</v>
      </c>
      <c r="F21" s="43"/>
      <c r="G21" s="44"/>
      <c r="H21" s="43"/>
      <c r="I21" s="44"/>
      <c r="J21" s="43"/>
      <c r="K21" s="44"/>
      <c r="L21" s="43"/>
      <c r="M21" s="44"/>
      <c r="N21" s="43"/>
      <c r="O21" s="44"/>
      <c r="P21" s="43">
        <f t="shared" si="5"/>
        <v>0</v>
      </c>
      <c r="Q21" s="44">
        <f t="shared" si="6"/>
        <v>0</v>
      </c>
      <c r="R21" s="24">
        <f t="shared" si="7"/>
        <v>0</v>
      </c>
      <c r="S21" s="25">
        <f t="shared" si="8"/>
        <v>0</v>
      </c>
      <c r="T21" s="24">
        <f t="shared" si="9"/>
        <v>0</v>
      </c>
      <c r="U21" s="26">
        <f t="shared" si="10"/>
        <v>0</v>
      </c>
      <c r="V21" s="43"/>
      <c r="W21" s="44"/>
    </row>
    <row r="22" spans="1:23" ht="13" x14ac:dyDescent="0.3">
      <c r="A22" s="23" t="s">
        <v>48</v>
      </c>
      <c r="B22" s="42"/>
      <c r="C22" s="42"/>
      <c r="D22" s="42"/>
      <c r="E22" s="42">
        <f t="shared" si="4"/>
        <v>0</v>
      </c>
      <c r="F22" s="43"/>
      <c r="G22" s="44"/>
      <c r="H22" s="43"/>
      <c r="I22" s="44"/>
      <c r="J22" s="43"/>
      <c r="K22" s="44"/>
      <c r="L22" s="43"/>
      <c r="M22" s="44"/>
      <c r="N22" s="43"/>
      <c r="O22" s="44"/>
      <c r="P22" s="43">
        <f t="shared" si="5"/>
        <v>0</v>
      </c>
      <c r="Q22" s="44">
        <f t="shared" si="6"/>
        <v>0</v>
      </c>
      <c r="R22" s="24">
        <f t="shared" si="7"/>
        <v>0</v>
      </c>
      <c r="S22" s="25">
        <f t="shared" si="8"/>
        <v>0</v>
      </c>
      <c r="T22" s="24">
        <f t="shared" si="9"/>
        <v>0</v>
      </c>
      <c r="U22" s="26">
        <f t="shared" si="10"/>
        <v>0</v>
      </c>
      <c r="V22" s="43"/>
      <c r="W22" s="44"/>
    </row>
    <row r="23" spans="1:23" ht="13" x14ac:dyDescent="0.3">
      <c r="A23" s="23" t="s">
        <v>49</v>
      </c>
      <c r="B23" s="42"/>
      <c r="C23" s="42"/>
      <c r="D23" s="42"/>
      <c r="E23" s="42">
        <f t="shared" si="4"/>
        <v>0</v>
      </c>
      <c r="F23" s="43"/>
      <c r="G23" s="44"/>
      <c r="H23" s="43"/>
      <c r="I23" s="44"/>
      <c r="J23" s="43"/>
      <c r="K23" s="44"/>
      <c r="L23" s="43"/>
      <c r="M23" s="44"/>
      <c r="N23" s="43"/>
      <c r="O23" s="44"/>
      <c r="P23" s="43">
        <f t="shared" si="5"/>
        <v>0</v>
      </c>
      <c r="Q23" s="44">
        <f t="shared" si="6"/>
        <v>0</v>
      </c>
      <c r="R23" s="24">
        <f t="shared" si="7"/>
        <v>0</v>
      </c>
      <c r="S23" s="25">
        <f t="shared" si="8"/>
        <v>0</v>
      </c>
      <c r="T23" s="24">
        <f t="shared" si="9"/>
        <v>0</v>
      </c>
      <c r="U23" s="26">
        <f t="shared" si="10"/>
        <v>0</v>
      </c>
      <c r="V23" s="43"/>
      <c r="W23" s="44"/>
    </row>
    <row r="24" spans="1:23" ht="13" x14ac:dyDescent="0.3">
      <c r="A24" s="23" t="s">
        <v>50</v>
      </c>
      <c r="B24" s="42"/>
      <c r="C24" s="42"/>
      <c r="D24" s="42"/>
      <c r="E24" s="42">
        <f t="shared" si="4"/>
        <v>0</v>
      </c>
      <c r="F24" s="43"/>
      <c r="G24" s="44"/>
      <c r="H24" s="43"/>
      <c r="I24" s="44"/>
      <c r="J24" s="43"/>
      <c r="K24" s="44"/>
      <c r="L24" s="43"/>
      <c r="M24" s="44"/>
      <c r="N24" s="43"/>
      <c r="O24" s="44"/>
      <c r="P24" s="43">
        <f t="shared" si="5"/>
        <v>0</v>
      </c>
      <c r="Q24" s="44">
        <f t="shared" si="6"/>
        <v>0</v>
      </c>
      <c r="R24" s="24">
        <f t="shared" si="7"/>
        <v>0</v>
      </c>
      <c r="S24" s="25">
        <f t="shared" si="8"/>
        <v>0</v>
      </c>
      <c r="T24" s="24">
        <f t="shared" si="9"/>
        <v>0</v>
      </c>
      <c r="U24" s="26">
        <f t="shared" si="10"/>
        <v>0</v>
      </c>
      <c r="V24" s="43"/>
      <c r="W24" s="44"/>
    </row>
    <row r="25" spans="1:23" ht="13" x14ac:dyDescent="0.3">
      <c r="A25" s="23" t="s">
        <v>51</v>
      </c>
      <c r="B25" s="42"/>
      <c r="C25" s="42"/>
      <c r="D25" s="42"/>
      <c r="E25" s="42">
        <f t="shared" si="4"/>
        <v>0</v>
      </c>
      <c r="F25" s="43"/>
      <c r="G25" s="44"/>
      <c r="H25" s="43"/>
      <c r="I25" s="44"/>
      <c r="J25" s="43"/>
      <c r="K25" s="44"/>
      <c r="L25" s="43"/>
      <c r="M25" s="44"/>
      <c r="N25" s="43"/>
      <c r="O25" s="44"/>
      <c r="P25" s="43">
        <f t="shared" si="5"/>
        <v>0</v>
      </c>
      <c r="Q25" s="44">
        <f t="shared" si="6"/>
        <v>0</v>
      </c>
      <c r="R25" s="24">
        <f t="shared" si="7"/>
        <v>0</v>
      </c>
      <c r="S25" s="25">
        <f t="shared" si="8"/>
        <v>0</v>
      </c>
      <c r="T25" s="24">
        <f t="shared" si="9"/>
        <v>0</v>
      </c>
      <c r="U25" s="26">
        <f t="shared" si="10"/>
        <v>0</v>
      </c>
      <c r="V25" s="43"/>
      <c r="W25" s="44"/>
    </row>
    <row r="26" spans="1:23" ht="13" x14ac:dyDescent="0.3">
      <c r="A26" s="23" t="s">
        <v>52</v>
      </c>
      <c r="B26" s="42">
        <v>641212000</v>
      </c>
      <c r="C26" s="42">
        <v>90000000</v>
      </c>
      <c r="D26" s="42"/>
      <c r="E26" s="42">
        <f t="shared" si="4"/>
        <v>731212000</v>
      </c>
      <c r="F26" s="43">
        <v>731212000</v>
      </c>
      <c r="G26" s="44">
        <v>731212000</v>
      </c>
      <c r="H26" s="43">
        <v>83905000</v>
      </c>
      <c r="I26" s="44">
        <v>104797050</v>
      </c>
      <c r="J26" s="43">
        <v>241417000</v>
      </c>
      <c r="K26" s="44">
        <v>202329743</v>
      </c>
      <c r="L26" s="43">
        <v>83407000</v>
      </c>
      <c r="M26" s="44">
        <v>82466395</v>
      </c>
      <c r="N26" s="43">
        <v>301587000</v>
      </c>
      <c r="O26" s="44">
        <v>288701544</v>
      </c>
      <c r="P26" s="43">
        <f t="shared" si="5"/>
        <v>710316000</v>
      </c>
      <c r="Q26" s="44">
        <f t="shared" si="6"/>
        <v>678294732</v>
      </c>
      <c r="R26" s="24">
        <f t="shared" si="7"/>
        <v>261.58475907297947</v>
      </c>
      <c r="S26" s="25">
        <f t="shared" si="8"/>
        <v>250.08386628274462</v>
      </c>
      <c r="T26" s="24">
        <f t="shared" si="9"/>
        <v>97.142278846627235</v>
      </c>
      <c r="U26" s="26">
        <f t="shared" si="10"/>
        <v>92.763074457202563</v>
      </c>
      <c r="V26" s="43">
        <v>4500000</v>
      </c>
      <c r="W26" s="44"/>
    </row>
    <row r="27" spans="1:23" ht="13" x14ac:dyDescent="0.3">
      <c r="A27" s="23" t="s">
        <v>53</v>
      </c>
      <c r="B27" s="42"/>
      <c r="C27" s="42"/>
      <c r="D27" s="42"/>
      <c r="E27" s="42">
        <f t="shared" si="4"/>
        <v>0</v>
      </c>
      <c r="F27" s="43"/>
      <c r="G27" s="44"/>
      <c r="H27" s="43"/>
      <c r="I27" s="44"/>
      <c r="J27" s="43"/>
      <c r="K27" s="44"/>
      <c r="L27" s="43"/>
      <c r="M27" s="44"/>
      <c r="N27" s="43"/>
      <c r="O27" s="44"/>
      <c r="P27" s="43">
        <f t="shared" si="5"/>
        <v>0</v>
      </c>
      <c r="Q27" s="44">
        <f t="shared" si="6"/>
        <v>0</v>
      </c>
      <c r="R27" s="24">
        <f t="shared" si="7"/>
        <v>0</v>
      </c>
      <c r="S27" s="25">
        <f t="shared" si="8"/>
        <v>0</v>
      </c>
      <c r="T27" s="24">
        <f t="shared" si="9"/>
        <v>0</v>
      </c>
      <c r="U27" s="26">
        <f t="shared" si="10"/>
        <v>0</v>
      </c>
      <c r="V27" s="43"/>
      <c r="W27" s="44"/>
    </row>
    <row r="28" spans="1:23" ht="13" x14ac:dyDescent="0.3">
      <c r="A28" s="19" t="s">
        <v>54</v>
      </c>
      <c r="B28" s="39">
        <f t="shared" ref="B28:Q28" si="11">SUM(B29:B42)</f>
        <v>104948000</v>
      </c>
      <c r="C28" s="39">
        <f t="shared" si="11"/>
        <v>0</v>
      </c>
      <c r="D28" s="39">
        <f t="shared" si="11"/>
        <v>0</v>
      </c>
      <c r="E28" s="39">
        <f t="shared" si="11"/>
        <v>104948000</v>
      </c>
      <c r="F28" s="40">
        <f t="shared" si="11"/>
        <v>104948000</v>
      </c>
      <c r="G28" s="41">
        <f t="shared" si="11"/>
        <v>104948000</v>
      </c>
      <c r="H28" s="40">
        <f t="shared" si="11"/>
        <v>2602000</v>
      </c>
      <c r="I28" s="41">
        <f t="shared" si="11"/>
        <v>77919</v>
      </c>
      <c r="J28" s="40">
        <f t="shared" si="11"/>
        <v>45206000</v>
      </c>
      <c r="K28" s="41">
        <f t="shared" si="11"/>
        <v>18162857</v>
      </c>
      <c r="L28" s="40">
        <f t="shared" si="11"/>
        <v>56148000</v>
      </c>
      <c r="M28" s="41">
        <f t="shared" si="11"/>
        <v>30227528</v>
      </c>
      <c r="N28" s="40">
        <f t="shared" si="11"/>
        <v>40000</v>
      </c>
      <c r="O28" s="41">
        <f t="shared" si="11"/>
        <v>-48468304</v>
      </c>
      <c r="P28" s="40">
        <f t="shared" si="11"/>
        <v>103996000</v>
      </c>
      <c r="Q28" s="41">
        <f t="shared" si="11"/>
        <v>0</v>
      </c>
      <c r="R28" s="20">
        <f t="shared" si="7"/>
        <v>-99.928759706489984</v>
      </c>
      <c r="S28" s="21">
        <f t="shared" si="8"/>
        <v>-260.34491474129146</v>
      </c>
      <c r="T28" s="20">
        <f t="shared" si="9"/>
        <v>99.092884094980377</v>
      </c>
      <c r="U28" s="22">
        <f t="shared" si="10"/>
        <v>0</v>
      </c>
      <c r="V28" s="40">
        <f t="shared" ref="V28:W28" si="12">SUM(V29:V42)</f>
        <v>0</v>
      </c>
      <c r="W28" s="41">
        <f t="shared" si="12"/>
        <v>0</v>
      </c>
    </row>
    <row r="29" spans="1:23" s="27" customFormat="1" ht="12.75" hidden="1" customHeight="1" x14ac:dyDescent="0.3">
      <c r="A29" s="23" t="s">
        <v>55</v>
      </c>
      <c r="B29" s="42"/>
      <c r="C29" s="42"/>
      <c r="D29" s="42"/>
      <c r="E29" s="42">
        <f t="shared" si="4"/>
        <v>0</v>
      </c>
      <c r="F29" s="43"/>
      <c r="G29" s="44"/>
      <c r="H29" s="43"/>
      <c r="I29" s="44"/>
      <c r="J29" s="43"/>
      <c r="K29" s="44"/>
      <c r="L29" s="43"/>
      <c r="M29" s="44"/>
      <c r="N29" s="43"/>
      <c r="O29" s="44"/>
      <c r="P29" s="43">
        <f t="shared" si="5"/>
        <v>0</v>
      </c>
      <c r="Q29" s="44">
        <f t="shared" si="6"/>
        <v>0</v>
      </c>
      <c r="R29" s="24">
        <f t="shared" si="7"/>
        <v>0</v>
      </c>
      <c r="S29" s="25">
        <f t="shared" si="8"/>
        <v>0</v>
      </c>
      <c r="T29" s="24">
        <f t="shared" si="9"/>
        <v>0</v>
      </c>
      <c r="U29" s="26">
        <f t="shared" si="10"/>
        <v>0</v>
      </c>
      <c r="V29" s="43"/>
      <c r="W29" s="44"/>
    </row>
    <row r="30" spans="1:23" ht="13" x14ac:dyDescent="0.3">
      <c r="A30" s="23" t="s">
        <v>56</v>
      </c>
      <c r="B30" s="42">
        <v>84480000</v>
      </c>
      <c r="C30" s="42"/>
      <c r="D30" s="42"/>
      <c r="E30" s="42">
        <f t="shared" si="4"/>
        <v>84480000</v>
      </c>
      <c r="F30" s="43">
        <v>84480000</v>
      </c>
      <c r="G30" s="44">
        <v>84480000</v>
      </c>
      <c r="H30" s="43"/>
      <c r="I30" s="44"/>
      <c r="J30" s="43">
        <v>34236000</v>
      </c>
      <c r="K30" s="44">
        <v>17197752</v>
      </c>
      <c r="L30" s="43">
        <v>50204000</v>
      </c>
      <c r="M30" s="44">
        <v>29581706</v>
      </c>
      <c r="N30" s="43">
        <v>40000</v>
      </c>
      <c r="O30" s="44">
        <v>-46779458</v>
      </c>
      <c r="P30" s="43">
        <f t="shared" si="5"/>
        <v>84480000</v>
      </c>
      <c r="Q30" s="44">
        <f t="shared" si="6"/>
        <v>0</v>
      </c>
      <c r="R30" s="24">
        <f t="shared" si="7"/>
        <v>-99.920325073699317</v>
      </c>
      <c r="S30" s="25">
        <f t="shared" si="8"/>
        <v>-258.13644419290762</v>
      </c>
      <c r="T30" s="24">
        <f t="shared" si="9"/>
        <v>100</v>
      </c>
      <c r="U30" s="26">
        <f t="shared" si="10"/>
        <v>0</v>
      </c>
      <c r="V30" s="43"/>
      <c r="W30" s="44"/>
    </row>
    <row r="31" spans="1:23" ht="13" x14ac:dyDescent="0.3">
      <c r="A31" s="23" t="s">
        <v>57</v>
      </c>
      <c r="B31" s="42">
        <v>2000000</v>
      </c>
      <c r="C31" s="42"/>
      <c r="D31" s="42"/>
      <c r="E31" s="42">
        <f t="shared" si="4"/>
        <v>2000000</v>
      </c>
      <c r="F31" s="43">
        <v>2000000</v>
      </c>
      <c r="G31" s="44">
        <v>2000000</v>
      </c>
      <c r="H31" s="43">
        <v>451000</v>
      </c>
      <c r="I31" s="44">
        <v>77919</v>
      </c>
      <c r="J31" s="43">
        <v>194000</v>
      </c>
      <c r="K31" s="44">
        <v>965105</v>
      </c>
      <c r="L31" s="43">
        <v>403000</v>
      </c>
      <c r="M31" s="44">
        <v>645822</v>
      </c>
      <c r="N31" s="43"/>
      <c r="O31" s="44">
        <v>-1688846</v>
      </c>
      <c r="P31" s="43">
        <f t="shared" si="5"/>
        <v>1048000</v>
      </c>
      <c r="Q31" s="44">
        <f t="shared" si="6"/>
        <v>0</v>
      </c>
      <c r="R31" s="24">
        <f t="shared" si="7"/>
        <v>-100</v>
      </c>
      <c r="S31" s="25">
        <f t="shared" si="8"/>
        <v>-361.50332444543545</v>
      </c>
      <c r="T31" s="24">
        <f t="shared" si="9"/>
        <v>52.400000000000006</v>
      </c>
      <c r="U31" s="26">
        <f t="shared" si="10"/>
        <v>0</v>
      </c>
      <c r="V31" s="43"/>
      <c r="W31" s="44"/>
    </row>
    <row r="32" spans="1:23" ht="13" x14ac:dyDescent="0.3">
      <c r="A32" s="23" t="s">
        <v>58</v>
      </c>
      <c r="B32" s="42"/>
      <c r="C32" s="42"/>
      <c r="D32" s="42"/>
      <c r="E32" s="42">
        <f t="shared" si="4"/>
        <v>0</v>
      </c>
      <c r="F32" s="43"/>
      <c r="G32" s="44"/>
      <c r="H32" s="43"/>
      <c r="I32" s="44"/>
      <c r="J32" s="43"/>
      <c r="K32" s="44"/>
      <c r="L32" s="43"/>
      <c r="M32" s="44"/>
      <c r="N32" s="43"/>
      <c r="O32" s="44"/>
      <c r="P32" s="43">
        <f t="shared" si="5"/>
        <v>0</v>
      </c>
      <c r="Q32" s="44">
        <f t="shared" si="6"/>
        <v>0</v>
      </c>
      <c r="R32" s="24">
        <f t="shared" si="7"/>
        <v>0</v>
      </c>
      <c r="S32" s="25">
        <f t="shared" si="8"/>
        <v>0</v>
      </c>
      <c r="T32" s="24">
        <f t="shared" si="9"/>
        <v>0</v>
      </c>
      <c r="U32" s="26">
        <f t="shared" si="10"/>
        <v>0</v>
      </c>
      <c r="V32" s="43"/>
      <c r="W32" s="44"/>
    </row>
    <row r="33" spans="1:23" ht="13" x14ac:dyDescent="0.3">
      <c r="A33" s="23" t="s">
        <v>59</v>
      </c>
      <c r="B33" s="42">
        <v>18468000</v>
      </c>
      <c r="C33" s="42"/>
      <c r="D33" s="42"/>
      <c r="E33" s="42">
        <f t="shared" si="4"/>
        <v>18468000</v>
      </c>
      <c r="F33" s="43">
        <v>18468000</v>
      </c>
      <c r="G33" s="44">
        <v>18468000</v>
      </c>
      <c r="H33" s="43">
        <v>2151000</v>
      </c>
      <c r="I33" s="44"/>
      <c r="J33" s="43">
        <v>10776000</v>
      </c>
      <c r="K33" s="44"/>
      <c r="L33" s="43">
        <v>5541000</v>
      </c>
      <c r="M33" s="44"/>
      <c r="N33" s="43"/>
      <c r="O33" s="44"/>
      <c r="P33" s="43">
        <f t="shared" si="5"/>
        <v>18468000</v>
      </c>
      <c r="Q33" s="44">
        <f t="shared" si="6"/>
        <v>0</v>
      </c>
      <c r="R33" s="24">
        <f t="shared" si="7"/>
        <v>-100</v>
      </c>
      <c r="S33" s="25">
        <f t="shared" si="8"/>
        <v>0</v>
      </c>
      <c r="T33" s="24">
        <f t="shared" si="9"/>
        <v>100</v>
      </c>
      <c r="U33" s="26">
        <f t="shared" si="10"/>
        <v>0</v>
      </c>
      <c r="V33" s="43"/>
      <c r="W33" s="44"/>
    </row>
    <row r="34" spans="1:23" ht="13" x14ac:dyDescent="0.3">
      <c r="A34" s="23" t="s">
        <v>60</v>
      </c>
      <c r="B34" s="42"/>
      <c r="C34" s="42"/>
      <c r="D34" s="42"/>
      <c r="E34" s="42">
        <f t="shared" si="4"/>
        <v>0</v>
      </c>
      <c r="F34" s="43"/>
      <c r="G34" s="44"/>
      <c r="H34" s="43"/>
      <c r="I34" s="44"/>
      <c r="J34" s="43"/>
      <c r="K34" s="44"/>
      <c r="L34" s="43"/>
      <c r="M34" s="44"/>
      <c r="N34" s="43"/>
      <c r="O34" s="44"/>
      <c r="P34" s="43">
        <f t="shared" si="5"/>
        <v>0</v>
      </c>
      <c r="Q34" s="44">
        <f t="shared" si="6"/>
        <v>0</v>
      </c>
      <c r="R34" s="24">
        <f t="shared" si="7"/>
        <v>0</v>
      </c>
      <c r="S34" s="25">
        <f t="shared" si="8"/>
        <v>0</v>
      </c>
      <c r="T34" s="24">
        <f t="shared" si="9"/>
        <v>0</v>
      </c>
      <c r="U34" s="26">
        <f t="shared" si="10"/>
        <v>0</v>
      </c>
      <c r="V34" s="43"/>
      <c r="W34" s="44"/>
    </row>
    <row r="35" spans="1:23" ht="13" hidden="1" x14ac:dyDescent="0.3">
      <c r="A35" s="23" t="s">
        <v>61</v>
      </c>
      <c r="B35" s="42"/>
      <c r="C35" s="42"/>
      <c r="D35" s="42"/>
      <c r="E35" s="42">
        <f t="shared" si="4"/>
        <v>0</v>
      </c>
      <c r="F35" s="43"/>
      <c r="G35" s="44"/>
      <c r="H35" s="43"/>
      <c r="I35" s="44"/>
      <c r="J35" s="43"/>
      <c r="K35" s="44"/>
      <c r="L35" s="43"/>
      <c r="M35" s="44"/>
      <c r="N35" s="43"/>
      <c r="O35" s="44"/>
      <c r="P35" s="43">
        <f t="shared" si="5"/>
        <v>0</v>
      </c>
      <c r="Q35" s="44">
        <f t="shared" si="6"/>
        <v>0</v>
      </c>
      <c r="R35" s="24">
        <f t="shared" si="7"/>
        <v>0</v>
      </c>
      <c r="S35" s="25">
        <f t="shared" si="8"/>
        <v>0</v>
      </c>
      <c r="T35" s="24">
        <f t="shared" si="9"/>
        <v>0</v>
      </c>
      <c r="U35" s="26">
        <f t="shared" si="10"/>
        <v>0</v>
      </c>
      <c r="V35" s="43"/>
      <c r="W35" s="44"/>
    </row>
    <row r="36" spans="1:23" ht="13" x14ac:dyDescent="0.3">
      <c r="A36" s="23" t="s">
        <v>62</v>
      </c>
      <c r="B36" s="42"/>
      <c r="C36" s="42"/>
      <c r="D36" s="42"/>
      <c r="E36" s="42">
        <f t="shared" si="4"/>
        <v>0</v>
      </c>
      <c r="F36" s="43"/>
      <c r="G36" s="44"/>
      <c r="H36" s="43"/>
      <c r="I36" s="44"/>
      <c r="J36" s="43"/>
      <c r="K36" s="44"/>
      <c r="L36" s="43"/>
      <c r="M36" s="44"/>
      <c r="N36" s="43"/>
      <c r="O36" s="44"/>
      <c r="P36" s="43">
        <f t="shared" si="5"/>
        <v>0</v>
      </c>
      <c r="Q36" s="44">
        <f t="shared" si="6"/>
        <v>0</v>
      </c>
      <c r="R36" s="24">
        <f t="shared" si="7"/>
        <v>0</v>
      </c>
      <c r="S36" s="25">
        <f t="shared" si="8"/>
        <v>0</v>
      </c>
      <c r="T36" s="24">
        <f t="shared" si="9"/>
        <v>0</v>
      </c>
      <c r="U36" s="26">
        <f t="shared" si="10"/>
        <v>0</v>
      </c>
      <c r="V36" s="43"/>
      <c r="W36" s="44"/>
    </row>
    <row r="37" spans="1:23" ht="13" x14ac:dyDescent="0.3">
      <c r="A37" s="23" t="s">
        <v>63</v>
      </c>
      <c r="B37" s="42"/>
      <c r="C37" s="42"/>
      <c r="D37" s="42"/>
      <c r="E37" s="42">
        <f t="shared" si="4"/>
        <v>0</v>
      </c>
      <c r="F37" s="43"/>
      <c r="G37" s="44"/>
      <c r="H37" s="43"/>
      <c r="I37" s="44"/>
      <c r="J37" s="43"/>
      <c r="K37" s="44"/>
      <c r="L37" s="43"/>
      <c r="M37" s="44"/>
      <c r="N37" s="43"/>
      <c r="O37" s="44"/>
      <c r="P37" s="43">
        <f t="shared" si="5"/>
        <v>0</v>
      </c>
      <c r="Q37" s="44">
        <f t="shared" si="6"/>
        <v>0</v>
      </c>
      <c r="R37" s="24">
        <f t="shared" si="7"/>
        <v>0</v>
      </c>
      <c r="S37" s="25">
        <f t="shared" si="8"/>
        <v>0</v>
      </c>
      <c r="T37" s="24">
        <f t="shared" si="9"/>
        <v>0</v>
      </c>
      <c r="U37" s="26">
        <f t="shared" si="10"/>
        <v>0</v>
      </c>
      <c r="V37" s="43"/>
      <c r="W37" s="44"/>
    </row>
    <row r="38" spans="1:23" ht="13" hidden="1" x14ac:dyDescent="0.3">
      <c r="A38" s="23" t="s">
        <v>64</v>
      </c>
      <c r="B38" s="42"/>
      <c r="C38" s="42"/>
      <c r="D38" s="42"/>
      <c r="E38" s="42">
        <f t="shared" si="4"/>
        <v>0</v>
      </c>
      <c r="F38" s="43"/>
      <c r="G38" s="44"/>
      <c r="H38" s="43"/>
      <c r="I38" s="44"/>
      <c r="J38" s="43"/>
      <c r="K38" s="44"/>
      <c r="L38" s="43"/>
      <c r="M38" s="44"/>
      <c r="N38" s="43"/>
      <c r="O38" s="44"/>
      <c r="P38" s="43">
        <f t="shared" si="5"/>
        <v>0</v>
      </c>
      <c r="Q38" s="44">
        <f t="shared" si="6"/>
        <v>0</v>
      </c>
      <c r="R38" s="24">
        <f t="shared" si="7"/>
        <v>0</v>
      </c>
      <c r="S38" s="25">
        <f t="shared" si="8"/>
        <v>0</v>
      </c>
      <c r="T38" s="24">
        <f t="shared" si="9"/>
        <v>0</v>
      </c>
      <c r="U38" s="26">
        <f t="shared" si="10"/>
        <v>0</v>
      </c>
      <c r="V38" s="43"/>
      <c r="W38" s="44"/>
    </row>
    <row r="39" spans="1:23" ht="13" hidden="1" x14ac:dyDescent="0.3">
      <c r="A39" s="23" t="s">
        <v>65</v>
      </c>
      <c r="B39" s="42"/>
      <c r="C39" s="42"/>
      <c r="D39" s="42"/>
      <c r="E39" s="42">
        <f t="shared" si="4"/>
        <v>0</v>
      </c>
      <c r="F39" s="43"/>
      <c r="G39" s="44"/>
      <c r="H39" s="43"/>
      <c r="I39" s="44"/>
      <c r="J39" s="43"/>
      <c r="K39" s="44"/>
      <c r="L39" s="43"/>
      <c r="M39" s="44"/>
      <c r="N39" s="43"/>
      <c r="O39" s="44"/>
      <c r="P39" s="43">
        <f t="shared" si="5"/>
        <v>0</v>
      </c>
      <c r="Q39" s="44">
        <f t="shared" si="6"/>
        <v>0</v>
      </c>
      <c r="R39" s="24">
        <f t="shared" si="7"/>
        <v>0</v>
      </c>
      <c r="S39" s="25">
        <f t="shared" si="8"/>
        <v>0</v>
      </c>
      <c r="T39" s="24">
        <f t="shared" si="9"/>
        <v>0</v>
      </c>
      <c r="U39" s="26">
        <f t="shared" si="10"/>
        <v>0</v>
      </c>
      <c r="V39" s="43"/>
      <c r="W39" s="44"/>
    </row>
    <row r="40" spans="1:23" ht="13" hidden="1" x14ac:dyDescent="0.3">
      <c r="A40" s="23" t="s">
        <v>66</v>
      </c>
      <c r="B40" s="42"/>
      <c r="C40" s="42"/>
      <c r="D40" s="42"/>
      <c r="E40" s="42">
        <f t="shared" si="4"/>
        <v>0</v>
      </c>
      <c r="F40" s="43"/>
      <c r="G40" s="44"/>
      <c r="H40" s="43"/>
      <c r="I40" s="44"/>
      <c r="J40" s="43"/>
      <c r="K40" s="44"/>
      <c r="L40" s="43"/>
      <c r="M40" s="44"/>
      <c r="N40" s="43"/>
      <c r="O40" s="44"/>
      <c r="P40" s="43">
        <f t="shared" si="5"/>
        <v>0</v>
      </c>
      <c r="Q40" s="44">
        <f t="shared" si="6"/>
        <v>0</v>
      </c>
      <c r="R40" s="24">
        <f t="shared" si="7"/>
        <v>0</v>
      </c>
      <c r="S40" s="25">
        <f t="shared" si="8"/>
        <v>0</v>
      </c>
      <c r="T40" s="24">
        <f t="shared" si="9"/>
        <v>0</v>
      </c>
      <c r="U40" s="26">
        <f t="shared" si="10"/>
        <v>0</v>
      </c>
      <c r="V40" s="43"/>
      <c r="W40" s="44"/>
    </row>
    <row r="41" spans="1:23" ht="13" hidden="1" x14ac:dyDescent="0.3">
      <c r="A41" s="23" t="s">
        <v>67</v>
      </c>
      <c r="B41" s="42"/>
      <c r="C41" s="42"/>
      <c r="D41" s="42"/>
      <c r="E41" s="42">
        <f t="shared" si="4"/>
        <v>0</v>
      </c>
      <c r="F41" s="43"/>
      <c r="G41" s="44"/>
      <c r="H41" s="43"/>
      <c r="I41" s="44"/>
      <c r="J41" s="43"/>
      <c r="K41" s="44"/>
      <c r="L41" s="43"/>
      <c r="M41" s="44"/>
      <c r="N41" s="43"/>
      <c r="O41" s="44"/>
      <c r="P41" s="43">
        <f t="shared" si="5"/>
        <v>0</v>
      </c>
      <c r="Q41" s="44">
        <f t="shared" si="6"/>
        <v>0</v>
      </c>
      <c r="R41" s="24">
        <f t="shared" si="7"/>
        <v>0</v>
      </c>
      <c r="S41" s="25">
        <f t="shared" si="8"/>
        <v>0</v>
      </c>
      <c r="T41" s="24">
        <f t="shared" si="9"/>
        <v>0</v>
      </c>
      <c r="U41" s="26">
        <f t="shared" si="10"/>
        <v>0</v>
      </c>
      <c r="V41" s="43"/>
      <c r="W41" s="44"/>
    </row>
    <row r="42" spans="1:23" ht="13" hidden="1" x14ac:dyDescent="0.3">
      <c r="A42" s="23" t="s">
        <v>68</v>
      </c>
      <c r="B42" s="42"/>
      <c r="C42" s="42"/>
      <c r="D42" s="42"/>
      <c r="E42" s="42">
        <f t="shared" ref="E42:E64" si="13">$B42      +$C42      +$D42</f>
        <v>0</v>
      </c>
      <c r="F42" s="43"/>
      <c r="G42" s="44"/>
      <c r="H42" s="43"/>
      <c r="I42" s="44"/>
      <c r="J42" s="43"/>
      <c r="K42" s="44"/>
      <c r="L42" s="43"/>
      <c r="M42" s="44"/>
      <c r="N42" s="43"/>
      <c r="O42" s="44"/>
      <c r="P42" s="43">
        <f t="shared" ref="P42:P64" si="14">$H42      +$J42      +$L42      +$N42</f>
        <v>0</v>
      </c>
      <c r="Q42" s="44">
        <f t="shared" ref="Q42:Q64" si="15">$I42      +$K42      +$M42      +$O42</f>
        <v>0</v>
      </c>
      <c r="R42" s="24">
        <f t="shared" ref="R42:R65" si="16">IF(($L42      =0),0,((($N42      -$L42      )/$L42      )*100))</f>
        <v>0</v>
      </c>
      <c r="S42" s="25">
        <f t="shared" ref="S42:S65" si="17">IF(($M42      =0),0,((($O42      -$M42      )/$M42      )*100))</f>
        <v>0</v>
      </c>
      <c r="T42" s="24">
        <f t="shared" ref="T42:T65" si="18">IF(($E42      =0),0,(($P42      /$E42      )*100))</f>
        <v>0</v>
      </c>
      <c r="U42" s="26">
        <f t="shared" ref="U42:U65" si="19">IF(($E42      =0),0,(($Q42      /$E42      )*100))</f>
        <v>0</v>
      </c>
      <c r="V42" s="43"/>
      <c r="W42" s="44"/>
    </row>
    <row r="43" spans="1:23" s="32" customFormat="1" ht="13" x14ac:dyDescent="0.3">
      <c r="A43" s="28" t="s">
        <v>69</v>
      </c>
      <c r="B43" s="45">
        <f t="shared" ref="B43:Q43" si="20">+B44+B56</f>
        <v>7108000</v>
      </c>
      <c r="C43" s="45">
        <f t="shared" si="20"/>
        <v>-3852000</v>
      </c>
      <c r="D43" s="45">
        <f t="shared" si="20"/>
        <v>0</v>
      </c>
      <c r="E43" s="45">
        <f t="shared" si="20"/>
        <v>3256000</v>
      </c>
      <c r="F43" s="46">
        <f t="shared" si="20"/>
        <v>2608000</v>
      </c>
      <c r="G43" s="47">
        <f t="shared" si="20"/>
        <v>0</v>
      </c>
      <c r="H43" s="46">
        <f t="shared" si="20"/>
        <v>0</v>
      </c>
      <c r="I43" s="47">
        <f t="shared" si="20"/>
        <v>0</v>
      </c>
      <c r="J43" s="46">
        <f t="shared" si="20"/>
        <v>0</v>
      </c>
      <c r="K43" s="47">
        <f t="shared" si="20"/>
        <v>0</v>
      </c>
      <c r="L43" s="46">
        <f t="shared" si="20"/>
        <v>0</v>
      </c>
      <c r="M43" s="47">
        <f t="shared" si="20"/>
        <v>0</v>
      </c>
      <c r="N43" s="46">
        <f t="shared" si="20"/>
        <v>239000</v>
      </c>
      <c r="O43" s="47">
        <f t="shared" si="20"/>
        <v>0</v>
      </c>
      <c r="P43" s="46">
        <f t="shared" si="20"/>
        <v>239000</v>
      </c>
      <c r="Q43" s="47">
        <f t="shared" si="20"/>
        <v>0</v>
      </c>
      <c r="R43" s="29">
        <f t="shared" si="16"/>
        <v>0</v>
      </c>
      <c r="S43" s="30">
        <f t="shared" si="17"/>
        <v>0</v>
      </c>
      <c r="T43" s="29">
        <f t="shared" si="18"/>
        <v>7.3402948402948409</v>
      </c>
      <c r="U43" s="31">
        <f t="shared" si="19"/>
        <v>0</v>
      </c>
      <c r="V43" s="46">
        <f t="shared" ref="V43:W43" si="21">+V44+V56</f>
        <v>0</v>
      </c>
      <c r="W43" s="47">
        <f t="shared" si="21"/>
        <v>0</v>
      </c>
    </row>
    <row r="44" spans="1:23" ht="13" x14ac:dyDescent="0.3">
      <c r="A44" s="19" t="s">
        <v>35</v>
      </c>
      <c r="B44" s="39">
        <f t="shared" ref="B44:Q44" si="22">SUM(B45:B55)</f>
        <v>6002000</v>
      </c>
      <c r="C44" s="39">
        <f t="shared" si="22"/>
        <v>-3852000</v>
      </c>
      <c r="D44" s="39">
        <f t="shared" si="22"/>
        <v>0</v>
      </c>
      <c r="E44" s="39">
        <f t="shared" si="22"/>
        <v>2150000</v>
      </c>
      <c r="F44" s="40">
        <f t="shared" si="22"/>
        <v>1502000</v>
      </c>
      <c r="G44" s="41">
        <f t="shared" si="22"/>
        <v>0</v>
      </c>
      <c r="H44" s="40">
        <f t="shared" si="22"/>
        <v>0</v>
      </c>
      <c r="I44" s="41">
        <f t="shared" si="22"/>
        <v>0</v>
      </c>
      <c r="J44" s="40">
        <f t="shared" si="22"/>
        <v>0</v>
      </c>
      <c r="K44" s="41">
        <f t="shared" si="22"/>
        <v>0</v>
      </c>
      <c r="L44" s="40">
        <f t="shared" si="22"/>
        <v>0</v>
      </c>
      <c r="M44" s="41">
        <f t="shared" si="22"/>
        <v>0</v>
      </c>
      <c r="N44" s="40">
        <f t="shared" si="22"/>
        <v>239000</v>
      </c>
      <c r="O44" s="41">
        <f t="shared" si="22"/>
        <v>0</v>
      </c>
      <c r="P44" s="40">
        <f t="shared" si="22"/>
        <v>239000</v>
      </c>
      <c r="Q44" s="41">
        <f t="shared" si="22"/>
        <v>0</v>
      </c>
      <c r="R44" s="20">
        <f t="shared" si="16"/>
        <v>0</v>
      </c>
      <c r="S44" s="21">
        <f t="shared" si="17"/>
        <v>0</v>
      </c>
      <c r="T44" s="20">
        <f t="shared" si="18"/>
        <v>11.116279069767442</v>
      </c>
      <c r="U44" s="22">
        <f t="shared" si="19"/>
        <v>0</v>
      </c>
      <c r="V44" s="40">
        <f t="shared" ref="V44:W44" si="23">SUM(V45:V55)</f>
        <v>0</v>
      </c>
      <c r="W44" s="41">
        <f t="shared" si="23"/>
        <v>0</v>
      </c>
    </row>
    <row r="45" spans="1:23" s="27" customFormat="1" ht="12.75" customHeight="1" x14ac:dyDescent="0.3">
      <c r="A45" s="23" t="s">
        <v>70</v>
      </c>
      <c r="B45" s="42"/>
      <c r="C45" s="42"/>
      <c r="D45" s="42"/>
      <c r="E45" s="42">
        <f t="shared" si="13"/>
        <v>0</v>
      </c>
      <c r="F45" s="43"/>
      <c r="G45" s="44"/>
      <c r="H45" s="43"/>
      <c r="I45" s="44"/>
      <c r="J45" s="43"/>
      <c r="K45" s="44"/>
      <c r="L45" s="43"/>
      <c r="M45" s="44"/>
      <c r="N45" s="43"/>
      <c r="O45" s="44"/>
      <c r="P45" s="43">
        <f t="shared" si="14"/>
        <v>0</v>
      </c>
      <c r="Q45" s="44">
        <f t="shared" si="15"/>
        <v>0</v>
      </c>
      <c r="R45" s="24">
        <f t="shared" si="16"/>
        <v>0</v>
      </c>
      <c r="S45" s="25">
        <f t="shared" si="17"/>
        <v>0</v>
      </c>
      <c r="T45" s="24">
        <f t="shared" si="18"/>
        <v>0</v>
      </c>
      <c r="U45" s="26">
        <f t="shared" si="19"/>
        <v>0</v>
      </c>
      <c r="V45" s="43"/>
      <c r="W45" s="44"/>
    </row>
    <row r="46" spans="1:23" ht="13" x14ac:dyDescent="0.3">
      <c r="A46" s="23" t="s">
        <v>71</v>
      </c>
      <c r="B46" s="42">
        <v>1502000</v>
      </c>
      <c r="C46" s="42">
        <v>648000</v>
      </c>
      <c r="D46" s="42"/>
      <c r="E46" s="42">
        <f t="shared" si="13"/>
        <v>2150000</v>
      </c>
      <c r="F46" s="43">
        <v>1502000</v>
      </c>
      <c r="G46" s="44"/>
      <c r="H46" s="43"/>
      <c r="I46" s="44"/>
      <c r="J46" s="43"/>
      <c r="K46" s="44"/>
      <c r="L46" s="43"/>
      <c r="M46" s="44"/>
      <c r="N46" s="43">
        <v>239000</v>
      </c>
      <c r="O46" s="44"/>
      <c r="P46" s="43">
        <f t="shared" si="14"/>
        <v>239000</v>
      </c>
      <c r="Q46" s="44">
        <f t="shared" si="15"/>
        <v>0</v>
      </c>
      <c r="R46" s="24">
        <f t="shared" si="16"/>
        <v>0</v>
      </c>
      <c r="S46" s="25">
        <f t="shared" si="17"/>
        <v>0</v>
      </c>
      <c r="T46" s="24">
        <f t="shared" si="18"/>
        <v>11.116279069767442</v>
      </c>
      <c r="U46" s="26">
        <f t="shared" si="19"/>
        <v>0</v>
      </c>
      <c r="V46" s="43"/>
      <c r="W46" s="44"/>
    </row>
    <row r="47" spans="1:23" ht="13" x14ac:dyDescent="0.3">
      <c r="A47" s="23" t="s">
        <v>72</v>
      </c>
      <c r="B47" s="42">
        <v>4500000</v>
      </c>
      <c r="C47" s="42">
        <v>-4500000</v>
      </c>
      <c r="D47" s="42"/>
      <c r="E47" s="42">
        <f t="shared" si="13"/>
        <v>0</v>
      </c>
      <c r="F47" s="43"/>
      <c r="G47" s="44"/>
      <c r="H47" s="43"/>
      <c r="I47" s="44"/>
      <c r="J47" s="43"/>
      <c r="K47" s="44"/>
      <c r="L47" s="43"/>
      <c r="M47" s="44"/>
      <c r="N47" s="43"/>
      <c r="O47" s="44"/>
      <c r="P47" s="43">
        <f t="shared" si="14"/>
        <v>0</v>
      </c>
      <c r="Q47" s="44">
        <f t="shared" si="15"/>
        <v>0</v>
      </c>
      <c r="R47" s="24">
        <f t="shared" si="16"/>
        <v>0</v>
      </c>
      <c r="S47" s="25">
        <f t="shared" si="17"/>
        <v>0</v>
      </c>
      <c r="T47" s="24">
        <f t="shared" si="18"/>
        <v>0</v>
      </c>
      <c r="U47" s="26">
        <f t="shared" si="19"/>
        <v>0</v>
      </c>
      <c r="V47" s="43"/>
      <c r="W47" s="44"/>
    </row>
    <row r="48" spans="1:23" ht="13" hidden="1" x14ac:dyDescent="0.3">
      <c r="A48" s="23" t="s">
        <v>73</v>
      </c>
      <c r="B48" s="42"/>
      <c r="C48" s="42"/>
      <c r="D48" s="42"/>
      <c r="E48" s="42">
        <f t="shared" si="13"/>
        <v>0</v>
      </c>
      <c r="F48" s="43"/>
      <c r="G48" s="44"/>
      <c r="H48" s="43"/>
      <c r="I48" s="44"/>
      <c r="J48" s="43"/>
      <c r="K48" s="44"/>
      <c r="L48" s="43"/>
      <c r="M48" s="44"/>
      <c r="N48" s="43"/>
      <c r="O48" s="44"/>
      <c r="P48" s="43">
        <f t="shared" si="14"/>
        <v>0</v>
      </c>
      <c r="Q48" s="44">
        <f t="shared" si="15"/>
        <v>0</v>
      </c>
      <c r="R48" s="24">
        <f t="shared" si="16"/>
        <v>0</v>
      </c>
      <c r="S48" s="25">
        <f t="shared" si="17"/>
        <v>0</v>
      </c>
      <c r="T48" s="24">
        <f t="shared" si="18"/>
        <v>0</v>
      </c>
      <c r="U48" s="26">
        <f t="shared" si="19"/>
        <v>0</v>
      </c>
      <c r="V48" s="43"/>
      <c r="W48" s="44"/>
    </row>
    <row r="49" spans="1:23" ht="13" hidden="1" x14ac:dyDescent="0.3">
      <c r="A49" s="23" t="s">
        <v>74</v>
      </c>
      <c r="B49" s="42"/>
      <c r="C49" s="42"/>
      <c r="D49" s="42"/>
      <c r="E49" s="42">
        <f t="shared" si="13"/>
        <v>0</v>
      </c>
      <c r="F49" s="43"/>
      <c r="G49" s="44"/>
      <c r="H49" s="43"/>
      <c r="I49" s="44"/>
      <c r="J49" s="43"/>
      <c r="K49" s="44"/>
      <c r="L49" s="43"/>
      <c r="M49" s="44"/>
      <c r="N49" s="43"/>
      <c r="O49" s="44"/>
      <c r="P49" s="43">
        <f t="shared" si="14"/>
        <v>0</v>
      </c>
      <c r="Q49" s="44">
        <f t="shared" si="15"/>
        <v>0</v>
      </c>
      <c r="R49" s="24">
        <f t="shared" si="16"/>
        <v>0</v>
      </c>
      <c r="S49" s="25">
        <f t="shared" si="17"/>
        <v>0</v>
      </c>
      <c r="T49" s="24">
        <f t="shared" si="18"/>
        <v>0</v>
      </c>
      <c r="U49" s="26">
        <f t="shared" si="19"/>
        <v>0</v>
      </c>
      <c r="V49" s="43"/>
      <c r="W49" s="44"/>
    </row>
    <row r="50" spans="1:23" ht="13" hidden="1" x14ac:dyDescent="0.3">
      <c r="A50" s="23" t="s">
        <v>75</v>
      </c>
      <c r="B50" s="42"/>
      <c r="C50" s="42"/>
      <c r="D50" s="42"/>
      <c r="E50" s="42">
        <f t="shared" si="13"/>
        <v>0</v>
      </c>
      <c r="F50" s="43"/>
      <c r="G50" s="44"/>
      <c r="H50" s="43"/>
      <c r="I50" s="44"/>
      <c r="J50" s="43"/>
      <c r="K50" s="44"/>
      <c r="L50" s="43"/>
      <c r="M50" s="44"/>
      <c r="N50" s="43"/>
      <c r="O50" s="44"/>
      <c r="P50" s="43">
        <f t="shared" si="14"/>
        <v>0</v>
      </c>
      <c r="Q50" s="44">
        <f t="shared" si="15"/>
        <v>0</v>
      </c>
      <c r="R50" s="24">
        <f t="shared" si="16"/>
        <v>0</v>
      </c>
      <c r="S50" s="25">
        <f t="shared" si="17"/>
        <v>0</v>
      </c>
      <c r="T50" s="24">
        <f t="shared" si="18"/>
        <v>0</v>
      </c>
      <c r="U50" s="26">
        <f t="shared" si="19"/>
        <v>0</v>
      </c>
      <c r="V50" s="43"/>
      <c r="W50" s="44"/>
    </row>
    <row r="51" spans="1:23" ht="13" hidden="1" x14ac:dyDescent="0.3">
      <c r="A51" s="23" t="s">
        <v>76</v>
      </c>
      <c r="B51" s="42"/>
      <c r="C51" s="42"/>
      <c r="D51" s="42"/>
      <c r="E51" s="42">
        <f t="shared" si="13"/>
        <v>0</v>
      </c>
      <c r="F51" s="43"/>
      <c r="G51" s="44"/>
      <c r="H51" s="43"/>
      <c r="I51" s="44"/>
      <c r="J51" s="43"/>
      <c r="K51" s="44"/>
      <c r="L51" s="43"/>
      <c r="M51" s="44"/>
      <c r="N51" s="43"/>
      <c r="O51" s="44"/>
      <c r="P51" s="43">
        <f t="shared" si="14"/>
        <v>0</v>
      </c>
      <c r="Q51" s="44">
        <f t="shared" si="15"/>
        <v>0</v>
      </c>
      <c r="R51" s="24">
        <f t="shared" si="16"/>
        <v>0</v>
      </c>
      <c r="S51" s="25">
        <f t="shared" si="17"/>
        <v>0</v>
      </c>
      <c r="T51" s="24">
        <f t="shared" si="18"/>
        <v>0</v>
      </c>
      <c r="U51" s="26">
        <f t="shared" si="19"/>
        <v>0</v>
      </c>
      <c r="V51" s="43"/>
      <c r="W51" s="44"/>
    </row>
    <row r="52" spans="1:23" ht="12" hidden="1" customHeight="1" x14ac:dyDescent="0.3">
      <c r="A52" s="23" t="s">
        <v>77</v>
      </c>
      <c r="B52" s="42"/>
      <c r="C52" s="42"/>
      <c r="D52" s="42"/>
      <c r="E52" s="42">
        <f t="shared" si="13"/>
        <v>0</v>
      </c>
      <c r="F52" s="43"/>
      <c r="G52" s="44"/>
      <c r="H52" s="43"/>
      <c r="I52" s="44"/>
      <c r="J52" s="43"/>
      <c r="K52" s="44"/>
      <c r="L52" s="43"/>
      <c r="M52" s="44"/>
      <c r="N52" s="43"/>
      <c r="O52" s="44"/>
      <c r="P52" s="43">
        <f t="shared" si="14"/>
        <v>0</v>
      </c>
      <c r="Q52" s="44">
        <f t="shared" si="15"/>
        <v>0</v>
      </c>
      <c r="R52" s="24">
        <f t="shared" si="16"/>
        <v>0</v>
      </c>
      <c r="S52" s="25">
        <f t="shared" si="17"/>
        <v>0</v>
      </c>
      <c r="T52" s="24">
        <f t="shared" si="18"/>
        <v>0</v>
      </c>
      <c r="U52" s="26">
        <f t="shared" si="19"/>
        <v>0</v>
      </c>
      <c r="V52" s="43"/>
      <c r="W52" s="44"/>
    </row>
    <row r="53" spans="1:23" ht="13" x14ac:dyDescent="0.3">
      <c r="A53" s="23" t="s">
        <v>78</v>
      </c>
      <c r="B53" s="42"/>
      <c r="C53" s="42"/>
      <c r="D53" s="42"/>
      <c r="E53" s="42">
        <f t="shared" si="13"/>
        <v>0</v>
      </c>
      <c r="F53" s="43"/>
      <c r="G53" s="44"/>
      <c r="H53" s="43"/>
      <c r="I53" s="44"/>
      <c r="J53" s="43"/>
      <c r="K53" s="44"/>
      <c r="L53" s="43"/>
      <c r="M53" s="44"/>
      <c r="N53" s="43"/>
      <c r="O53" s="44"/>
      <c r="P53" s="43">
        <f t="shared" si="14"/>
        <v>0</v>
      </c>
      <c r="Q53" s="44">
        <f t="shared" si="15"/>
        <v>0</v>
      </c>
      <c r="R53" s="24">
        <f t="shared" si="16"/>
        <v>0</v>
      </c>
      <c r="S53" s="25">
        <f t="shared" si="17"/>
        <v>0</v>
      </c>
      <c r="T53" s="24">
        <f t="shared" si="18"/>
        <v>0</v>
      </c>
      <c r="U53" s="26">
        <f t="shared" si="19"/>
        <v>0</v>
      </c>
      <c r="V53" s="43"/>
      <c r="W53" s="44"/>
    </row>
    <row r="54" spans="1:23" ht="13" x14ac:dyDescent="0.3">
      <c r="A54" s="23" t="s">
        <v>79</v>
      </c>
      <c r="B54" s="42"/>
      <c r="C54" s="42"/>
      <c r="D54" s="42"/>
      <c r="E54" s="42">
        <f t="shared" si="13"/>
        <v>0</v>
      </c>
      <c r="F54" s="43"/>
      <c r="G54" s="44"/>
      <c r="H54" s="43"/>
      <c r="I54" s="44"/>
      <c r="J54" s="43"/>
      <c r="K54" s="44"/>
      <c r="L54" s="43"/>
      <c r="M54" s="44"/>
      <c r="N54" s="43"/>
      <c r="O54" s="44"/>
      <c r="P54" s="43">
        <f t="shared" si="14"/>
        <v>0</v>
      </c>
      <c r="Q54" s="44">
        <f t="shared" si="15"/>
        <v>0</v>
      </c>
      <c r="R54" s="24">
        <f t="shared" si="16"/>
        <v>0</v>
      </c>
      <c r="S54" s="25">
        <f t="shared" si="17"/>
        <v>0</v>
      </c>
      <c r="T54" s="24">
        <f t="shared" si="18"/>
        <v>0</v>
      </c>
      <c r="U54" s="26">
        <f t="shared" si="19"/>
        <v>0</v>
      </c>
      <c r="V54" s="43"/>
      <c r="W54" s="44"/>
    </row>
    <row r="55" spans="1:23" ht="13" x14ac:dyDescent="0.3">
      <c r="A55" s="23" t="s">
        <v>80</v>
      </c>
      <c r="B55" s="42"/>
      <c r="C55" s="42"/>
      <c r="D55" s="42"/>
      <c r="E55" s="42">
        <f t="shared" si="13"/>
        <v>0</v>
      </c>
      <c r="F55" s="43"/>
      <c r="G55" s="44"/>
      <c r="H55" s="43"/>
      <c r="I55" s="44"/>
      <c r="J55" s="43"/>
      <c r="K55" s="44"/>
      <c r="L55" s="43"/>
      <c r="M55" s="44"/>
      <c r="N55" s="43"/>
      <c r="O55" s="44"/>
      <c r="P55" s="43">
        <f t="shared" si="14"/>
        <v>0</v>
      </c>
      <c r="Q55" s="44">
        <f t="shared" si="15"/>
        <v>0</v>
      </c>
      <c r="R55" s="24">
        <f t="shared" si="16"/>
        <v>0</v>
      </c>
      <c r="S55" s="25">
        <f t="shared" si="17"/>
        <v>0</v>
      </c>
      <c r="T55" s="24">
        <f t="shared" si="18"/>
        <v>0</v>
      </c>
      <c r="U55" s="26">
        <f t="shared" si="19"/>
        <v>0</v>
      </c>
      <c r="V55" s="43"/>
      <c r="W55" s="44"/>
    </row>
    <row r="56" spans="1:23" ht="13" x14ac:dyDescent="0.3">
      <c r="A56" s="19" t="s">
        <v>54</v>
      </c>
      <c r="B56" s="39">
        <f t="shared" ref="B56:Q56" si="24">SUM(B57:B60)</f>
        <v>1106000</v>
      </c>
      <c r="C56" s="39">
        <f t="shared" si="24"/>
        <v>0</v>
      </c>
      <c r="D56" s="39">
        <f t="shared" si="24"/>
        <v>0</v>
      </c>
      <c r="E56" s="39">
        <f t="shared" si="24"/>
        <v>1106000</v>
      </c>
      <c r="F56" s="40">
        <f t="shared" si="24"/>
        <v>1106000</v>
      </c>
      <c r="G56" s="41">
        <f t="shared" si="24"/>
        <v>0</v>
      </c>
      <c r="H56" s="40">
        <f t="shared" si="24"/>
        <v>0</v>
      </c>
      <c r="I56" s="41">
        <f t="shared" si="24"/>
        <v>0</v>
      </c>
      <c r="J56" s="40">
        <f t="shared" si="24"/>
        <v>0</v>
      </c>
      <c r="K56" s="41">
        <f t="shared" si="24"/>
        <v>0</v>
      </c>
      <c r="L56" s="40">
        <f t="shared" si="24"/>
        <v>0</v>
      </c>
      <c r="M56" s="41">
        <f t="shared" si="24"/>
        <v>0</v>
      </c>
      <c r="N56" s="40">
        <f t="shared" si="24"/>
        <v>0</v>
      </c>
      <c r="O56" s="41">
        <f t="shared" si="24"/>
        <v>0</v>
      </c>
      <c r="P56" s="40">
        <f t="shared" si="24"/>
        <v>0</v>
      </c>
      <c r="Q56" s="41">
        <f t="shared" si="24"/>
        <v>0</v>
      </c>
      <c r="R56" s="20">
        <f t="shared" si="16"/>
        <v>0</v>
      </c>
      <c r="S56" s="21">
        <f t="shared" si="17"/>
        <v>0</v>
      </c>
      <c r="T56" s="20">
        <f t="shared" si="18"/>
        <v>0</v>
      </c>
      <c r="U56" s="22">
        <f t="shared" si="19"/>
        <v>0</v>
      </c>
      <c r="V56" s="40">
        <f t="shared" ref="V56:W56" si="25">SUM(V57:V60)</f>
        <v>0</v>
      </c>
      <c r="W56" s="41">
        <f t="shared" si="25"/>
        <v>0</v>
      </c>
    </row>
    <row r="57" spans="1:23" ht="13" x14ac:dyDescent="0.3">
      <c r="A57" s="23" t="s">
        <v>81</v>
      </c>
      <c r="B57" s="42"/>
      <c r="C57" s="42"/>
      <c r="D57" s="42"/>
      <c r="E57" s="42">
        <f t="shared" si="13"/>
        <v>0</v>
      </c>
      <c r="F57" s="43"/>
      <c r="G57" s="44"/>
      <c r="H57" s="43"/>
      <c r="I57" s="44"/>
      <c r="J57" s="43"/>
      <c r="K57" s="44"/>
      <c r="L57" s="43"/>
      <c r="M57" s="44"/>
      <c r="N57" s="43"/>
      <c r="O57" s="44"/>
      <c r="P57" s="43">
        <f t="shared" si="14"/>
        <v>0</v>
      </c>
      <c r="Q57" s="44">
        <f t="shared" si="15"/>
        <v>0</v>
      </c>
      <c r="R57" s="24">
        <f t="shared" si="16"/>
        <v>0</v>
      </c>
      <c r="S57" s="25">
        <f t="shared" si="17"/>
        <v>0</v>
      </c>
      <c r="T57" s="24">
        <f t="shared" si="18"/>
        <v>0</v>
      </c>
      <c r="U57" s="26">
        <f t="shared" si="19"/>
        <v>0</v>
      </c>
      <c r="V57" s="43"/>
      <c r="W57" s="44"/>
    </row>
    <row r="58" spans="1:23" ht="13" hidden="1" x14ac:dyDescent="0.3">
      <c r="A58" s="23" t="s">
        <v>82</v>
      </c>
      <c r="B58" s="42"/>
      <c r="C58" s="42"/>
      <c r="D58" s="42"/>
      <c r="E58" s="42">
        <f t="shared" si="13"/>
        <v>0</v>
      </c>
      <c r="F58" s="43"/>
      <c r="G58" s="44"/>
      <c r="H58" s="43"/>
      <c r="I58" s="44"/>
      <c r="J58" s="43"/>
      <c r="K58" s="44"/>
      <c r="L58" s="43"/>
      <c r="M58" s="44"/>
      <c r="N58" s="43"/>
      <c r="O58" s="44"/>
      <c r="P58" s="43">
        <f t="shared" si="14"/>
        <v>0</v>
      </c>
      <c r="Q58" s="44">
        <f t="shared" si="15"/>
        <v>0</v>
      </c>
      <c r="R58" s="24">
        <f t="shared" si="16"/>
        <v>0</v>
      </c>
      <c r="S58" s="25">
        <f t="shared" si="17"/>
        <v>0</v>
      </c>
      <c r="T58" s="24">
        <f t="shared" si="18"/>
        <v>0</v>
      </c>
      <c r="U58" s="26">
        <f t="shared" si="19"/>
        <v>0</v>
      </c>
      <c r="V58" s="43"/>
      <c r="W58" s="44"/>
    </row>
    <row r="59" spans="1:23" ht="13" x14ac:dyDescent="0.3">
      <c r="A59" s="23" t="s">
        <v>83</v>
      </c>
      <c r="B59" s="42">
        <v>1106000</v>
      </c>
      <c r="C59" s="42"/>
      <c r="D59" s="42"/>
      <c r="E59" s="42">
        <f t="shared" si="13"/>
        <v>1106000</v>
      </c>
      <c r="F59" s="43">
        <v>1106000</v>
      </c>
      <c r="G59" s="44"/>
      <c r="H59" s="43"/>
      <c r="I59" s="44"/>
      <c r="J59" s="43"/>
      <c r="K59" s="44"/>
      <c r="L59" s="43"/>
      <c r="M59" s="44"/>
      <c r="N59" s="43"/>
      <c r="O59" s="44"/>
      <c r="P59" s="43">
        <f t="shared" si="14"/>
        <v>0</v>
      </c>
      <c r="Q59" s="44">
        <f t="shared" si="15"/>
        <v>0</v>
      </c>
      <c r="R59" s="24">
        <f t="shared" si="16"/>
        <v>0</v>
      </c>
      <c r="S59" s="25">
        <f t="shared" si="17"/>
        <v>0</v>
      </c>
      <c r="T59" s="24">
        <f t="shared" si="18"/>
        <v>0</v>
      </c>
      <c r="U59" s="26">
        <f t="shared" si="19"/>
        <v>0</v>
      </c>
      <c r="V59" s="43"/>
      <c r="W59" s="44"/>
    </row>
    <row r="60" spans="1:23" ht="13" hidden="1" x14ac:dyDescent="0.3">
      <c r="A60" s="23" t="s">
        <v>84</v>
      </c>
      <c r="B60" s="42"/>
      <c r="C60" s="42"/>
      <c r="D60" s="42"/>
      <c r="E60" s="42">
        <f t="shared" si="13"/>
        <v>0</v>
      </c>
      <c r="F60" s="43"/>
      <c r="G60" s="44"/>
      <c r="H60" s="43"/>
      <c r="I60" s="44"/>
      <c r="J60" s="43"/>
      <c r="K60" s="44"/>
      <c r="L60" s="43"/>
      <c r="M60" s="44"/>
      <c r="N60" s="43"/>
      <c r="O60" s="44"/>
      <c r="P60" s="43">
        <f t="shared" si="14"/>
        <v>0</v>
      </c>
      <c r="Q60" s="44">
        <f t="shared" si="15"/>
        <v>0</v>
      </c>
      <c r="R60" s="24">
        <f t="shared" si="16"/>
        <v>0</v>
      </c>
      <c r="S60" s="25">
        <f t="shared" si="17"/>
        <v>0</v>
      </c>
      <c r="T60" s="24">
        <f t="shared" si="18"/>
        <v>0</v>
      </c>
      <c r="U60" s="26">
        <f t="shared" si="19"/>
        <v>0</v>
      </c>
      <c r="V60" s="43"/>
      <c r="W60" s="44"/>
    </row>
    <row r="61" spans="1:23" ht="13" x14ac:dyDescent="0.3">
      <c r="A61" s="19" t="s">
        <v>85</v>
      </c>
      <c r="B61" s="39">
        <f t="shared" ref="B61:Q61" si="26">+B8+B43</f>
        <v>1670337000</v>
      </c>
      <c r="C61" s="39">
        <f t="shared" si="26"/>
        <v>90148000</v>
      </c>
      <c r="D61" s="39">
        <f t="shared" si="26"/>
        <v>0</v>
      </c>
      <c r="E61" s="39">
        <f t="shared" si="26"/>
        <v>1760485000</v>
      </c>
      <c r="F61" s="40">
        <f t="shared" si="26"/>
        <v>1759837000</v>
      </c>
      <c r="G61" s="41">
        <f t="shared" si="26"/>
        <v>1757229000</v>
      </c>
      <c r="H61" s="40">
        <f t="shared" si="26"/>
        <v>198963000</v>
      </c>
      <c r="I61" s="41">
        <f t="shared" si="26"/>
        <v>149738940</v>
      </c>
      <c r="J61" s="40">
        <f t="shared" si="26"/>
        <v>472552000</v>
      </c>
      <c r="K61" s="41">
        <f t="shared" si="26"/>
        <v>398610119</v>
      </c>
      <c r="L61" s="40">
        <f t="shared" si="26"/>
        <v>281229000</v>
      </c>
      <c r="M61" s="41">
        <f t="shared" si="26"/>
        <v>306369126</v>
      </c>
      <c r="N61" s="40">
        <f t="shared" si="26"/>
        <v>712231000</v>
      </c>
      <c r="O61" s="41">
        <f t="shared" si="26"/>
        <v>-13838473</v>
      </c>
      <c r="P61" s="40">
        <f t="shared" si="26"/>
        <v>1664975000</v>
      </c>
      <c r="Q61" s="41">
        <f t="shared" si="26"/>
        <v>840879712</v>
      </c>
      <c r="R61" s="20">
        <f t="shared" si="16"/>
        <v>153.25659871492627</v>
      </c>
      <c r="S61" s="21">
        <f t="shared" si="17"/>
        <v>-104.51692805364468</v>
      </c>
      <c r="T61" s="20">
        <f t="shared" si="18"/>
        <v>94.574790469671711</v>
      </c>
      <c r="U61" s="22">
        <f t="shared" si="19"/>
        <v>47.76409409906929</v>
      </c>
      <c r="V61" s="40">
        <f t="shared" ref="V61:W61" si="27">+V8+V43</f>
        <v>4500000</v>
      </c>
      <c r="W61" s="41">
        <f t="shared" si="27"/>
        <v>0</v>
      </c>
    </row>
    <row r="62" spans="1:23" ht="13" x14ac:dyDescent="0.3">
      <c r="A62" s="19" t="s">
        <v>86</v>
      </c>
      <c r="B62" s="39">
        <f t="shared" ref="B62:Q62" si="28">SUM(B63:B64)</f>
        <v>1126600000</v>
      </c>
      <c r="C62" s="39">
        <f t="shared" si="28"/>
        <v>0</v>
      </c>
      <c r="D62" s="39">
        <f t="shared" si="28"/>
        <v>0</v>
      </c>
      <c r="E62" s="39">
        <f t="shared" si="28"/>
        <v>1126600000</v>
      </c>
      <c r="F62" s="40">
        <f t="shared" si="28"/>
        <v>0</v>
      </c>
      <c r="G62" s="41">
        <f t="shared" si="28"/>
        <v>0</v>
      </c>
      <c r="H62" s="40">
        <f t="shared" si="28"/>
        <v>0</v>
      </c>
      <c r="I62" s="41">
        <f t="shared" si="28"/>
        <v>0</v>
      </c>
      <c r="J62" s="40">
        <f t="shared" si="28"/>
        <v>0</v>
      </c>
      <c r="K62" s="41">
        <f t="shared" si="28"/>
        <v>0</v>
      </c>
      <c r="L62" s="40">
        <f t="shared" si="28"/>
        <v>0</v>
      </c>
      <c r="M62" s="41">
        <f t="shared" si="28"/>
        <v>3271158</v>
      </c>
      <c r="N62" s="40">
        <f t="shared" si="28"/>
        <v>0</v>
      </c>
      <c r="O62" s="41">
        <f t="shared" si="28"/>
        <v>1003276417</v>
      </c>
      <c r="P62" s="40">
        <f t="shared" si="28"/>
        <v>0</v>
      </c>
      <c r="Q62" s="41">
        <f t="shared" si="28"/>
        <v>1006547575</v>
      </c>
      <c r="R62" s="20">
        <f t="shared" si="16"/>
        <v>0</v>
      </c>
      <c r="S62" s="21">
        <f t="shared" si="17"/>
        <v>30570.374741910968</v>
      </c>
      <c r="T62" s="20">
        <f t="shared" si="18"/>
        <v>0</v>
      </c>
      <c r="U62" s="22">
        <f t="shared" si="19"/>
        <v>89.3438287768507</v>
      </c>
      <c r="V62" s="40">
        <f t="shared" ref="V62:W62" si="29">SUM(V63:V64)</f>
        <v>5800000</v>
      </c>
      <c r="W62" s="41">
        <f t="shared" si="29"/>
        <v>0</v>
      </c>
    </row>
    <row r="63" spans="1:23" s="27" customFormat="1" ht="12.75" customHeight="1" thickBot="1" x14ac:dyDescent="0.35">
      <c r="A63" s="23" t="s">
        <v>87</v>
      </c>
      <c r="B63" s="42">
        <v>1126600000</v>
      </c>
      <c r="C63" s="42"/>
      <c r="D63" s="42"/>
      <c r="E63" s="42">
        <f t="shared" si="13"/>
        <v>1126600000</v>
      </c>
      <c r="F63" s="43"/>
      <c r="G63" s="44"/>
      <c r="H63" s="43"/>
      <c r="I63" s="44"/>
      <c r="J63" s="43"/>
      <c r="K63" s="44"/>
      <c r="L63" s="43"/>
      <c r="M63" s="44">
        <v>3271158</v>
      </c>
      <c r="N63" s="43"/>
      <c r="O63" s="44">
        <v>1003276417</v>
      </c>
      <c r="P63" s="43">
        <f t="shared" si="14"/>
        <v>0</v>
      </c>
      <c r="Q63" s="44">
        <f t="shared" si="15"/>
        <v>1006547575</v>
      </c>
      <c r="R63" s="24">
        <f t="shared" si="16"/>
        <v>0</v>
      </c>
      <c r="S63" s="25">
        <f t="shared" si="17"/>
        <v>30570.374741910968</v>
      </c>
      <c r="T63" s="24">
        <f t="shared" si="18"/>
        <v>0</v>
      </c>
      <c r="U63" s="26">
        <f t="shared" si="19"/>
        <v>89.3438287768507</v>
      </c>
      <c r="V63" s="43">
        <v>5800000</v>
      </c>
      <c r="W63" s="44"/>
    </row>
    <row r="64" spans="1:23" ht="13.5" hidden="1" thickBot="1" x14ac:dyDescent="0.35">
      <c r="A64" s="23" t="s">
        <v>88</v>
      </c>
      <c r="B64" s="42"/>
      <c r="C64" s="42"/>
      <c r="D64" s="42"/>
      <c r="E64" s="42">
        <f t="shared" si="13"/>
        <v>0</v>
      </c>
      <c r="F64" s="43"/>
      <c r="G64" s="44"/>
      <c r="H64" s="43"/>
      <c r="I64" s="44"/>
      <c r="J64" s="43"/>
      <c r="K64" s="44"/>
      <c r="L64" s="43"/>
      <c r="M64" s="44"/>
      <c r="N64" s="43"/>
      <c r="O64" s="44"/>
      <c r="P64" s="43">
        <f t="shared" si="14"/>
        <v>0</v>
      </c>
      <c r="Q64" s="44">
        <f t="shared" si="15"/>
        <v>0</v>
      </c>
      <c r="R64" s="24">
        <f t="shared" si="16"/>
        <v>0</v>
      </c>
      <c r="S64" s="25">
        <f t="shared" si="17"/>
        <v>0</v>
      </c>
      <c r="T64" s="24">
        <f t="shared" si="18"/>
        <v>0</v>
      </c>
      <c r="U64" s="26">
        <f t="shared" si="19"/>
        <v>0</v>
      </c>
      <c r="V64" s="43"/>
      <c r="W64" s="44"/>
    </row>
    <row r="65" spans="1:23" s="27" customFormat="1" ht="13.5" thickTop="1" x14ac:dyDescent="0.3">
      <c r="A65" s="33" t="s">
        <v>89</v>
      </c>
      <c r="B65" s="48">
        <f t="shared" ref="B65:Q65" si="30">+B61+B62</f>
        <v>2796937000</v>
      </c>
      <c r="C65" s="48">
        <f t="shared" si="30"/>
        <v>90148000</v>
      </c>
      <c r="D65" s="48">
        <f t="shared" si="30"/>
        <v>0</v>
      </c>
      <c r="E65" s="48">
        <f t="shared" si="30"/>
        <v>2887085000</v>
      </c>
      <c r="F65" s="49">
        <f t="shared" si="30"/>
        <v>1759837000</v>
      </c>
      <c r="G65" s="50">
        <f t="shared" si="30"/>
        <v>1757229000</v>
      </c>
      <c r="H65" s="49">
        <f t="shared" si="30"/>
        <v>198963000</v>
      </c>
      <c r="I65" s="50">
        <f t="shared" si="30"/>
        <v>149738940</v>
      </c>
      <c r="J65" s="49">
        <f t="shared" si="30"/>
        <v>472552000</v>
      </c>
      <c r="K65" s="50">
        <f t="shared" si="30"/>
        <v>398610119</v>
      </c>
      <c r="L65" s="49">
        <f t="shared" si="30"/>
        <v>281229000</v>
      </c>
      <c r="M65" s="51">
        <f t="shared" si="30"/>
        <v>309640284</v>
      </c>
      <c r="N65" s="49">
        <f t="shared" si="30"/>
        <v>712231000</v>
      </c>
      <c r="O65" s="50">
        <f t="shared" si="30"/>
        <v>989437944</v>
      </c>
      <c r="P65" s="49">
        <f t="shared" si="30"/>
        <v>1664975000</v>
      </c>
      <c r="Q65" s="50">
        <f t="shared" si="30"/>
        <v>1847427287</v>
      </c>
      <c r="R65" s="34">
        <f t="shared" si="16"/>
        <v>153.25659871492627</v>
      </c>
      <c r="S65" s="35">
        <f t="shared" si="17"/>
        <v>219.54432130671989</v>
      </c>
      <c r="T65" s="34">
        <f t="shared" si="18"/>
        <v>57.669760329190169</v>
      </c>
      <c r="U65" s="35">
        <f t="shared" si="19"/>
        <v>63.989362523098556</v>
      </c>
      <c r="V65" s="49">
        <f>+V61+V62</f>
        <v>10300000</v>
      </c>
      <c r="W65" s="50">
        <f>+W61+W62</f>
        <v>0</v>
      </c>
    </row>
    <row r="66" spans="1:23" x14ac:dyDescent="0.25">
      <c r="A66" s="1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3"/>
      <c r="S66" s="3"/>
      <c r="T66" s="3"/>
      <c r="U66" s="3"/>
      <c r="V66" s="2"/>
      <c r="W66" s="2"/>
    </row>
    <row r="67" spans="1:23" x14ac:dyDescent="0.25">
      <c r="A67" s="4"/>
    </row>
    <row r="68" spans="1:23" x14ac:dyDescent="0.25">
      <c r="A68" s="4"/>
    </row>
    <row r="69" spans="1:23" x14ac:dyDescent="0.25">
      <c r="A69" s="4" t="s">
        <v>98</v>
      </c>
    </row>
    <row r="70" spans="1:23" ht="13" x14ac:dyDescent="0.3">
      <c r="A70" s="4"/>
      <c r="B70" s="5"/>
      <c r="C70" s="5"/>
      <c r="D70" s="5"/>
      <c r="E70" s="5"/>
      <c r="F70" s="5"/>
      <c r="H70" s="5"/>
      <c r="I70" s="5"/>
      <c r="J70" s="5"/>
      <c r="K70" s="5"/>
      <c r="V70" s="5"/>
    </row>
    <row r="71" spans="1:23" ht="13" x14ac:dyDescent="0.3">
      <c r="A71" s="4" t="s">
        <v>99</v>
      </c>
      <c r="B71" s="5"/>
      <c r="C71" s="5"/>
      <c r="D71" s="5"/>
      <c r="E71" s="5"/>
      <c r="F71" s="5"/>
      <c r="H71" s="5"/>
      <c r="I71" s="5"/>
      <c r="J71" s="5"/>
      <c r="K71" s="5"/>
      <c r="V71" s="5"/>
    </row>
    <row r="72" spans="1:23" ht="13" x14ac:dyDescent="0.3">
      <c r="A72" s="4" t="s">
        <v>100</v>
      </c>
      <c r="B72" s="5"/>
      <c r="C72" s="5"/>
      <c r="D72" s="5"/>
      <c r="E72" s="5"/>
      <c r="F72" s="5"/>
      <c r="H72" s="5"/>
      <c r="I72" s="5"/>
      <c r="J72" s="5"/>
      <c r="K72" s="5"/>
      <c r="V72" s="5"/>
    </row>
    <row r="73" spans="1:23" x14ac:dyDescent="0.25">
      <c r="A73" s="4" t="s">
        <v>101</v>
      </c>
    </row>
    <row r="74" spans="1:23" x14ac:dyDescent="0.25">
      <c r="A74" t="s">
        <v>102</v>
      </c>
    </row>
    <row r="75" spans="1:23" x14ac:dyDescent="0.25">
      <c r="A75" t="s">
        <v>103</v>
      </c>
    </row>
    <row r="76" spans="1:23" ht="13" x14ac:dyDescent="0.3">
      <c r="A76" s="5"/>
      <c r="G76" s="5"/>
      <c r="W76" s="5"/>
    </row>
    <row r="77" spans="1:23" ht="13" x14ac:dyDescent="0.3">
      <c r="A77" s="5"/>
      <c r="G77" s="5"/>
      <c r="W77" s="5"/>
    </row>
    <row r="78" spans="1:23" ht="13" x14ac:dyDescent="0.3">
      <c r="A78" s="5" t="s">
        <v>104</v>
      </c>
      <c r="G78" s="5" t="s">
        <v>105</v>
      </c>
      <c r="W78" s="5"/>
    </row>
    <row r="80" spans="1:23" x14ac:dyDescent="0.25">
      <c r="A80" t="s">
        <v>106</v>
      </c>
      <c r="G80" t="s">
        <v>106</v>
      </c>
    </row>
  </sheetData>
  <mergeCells count="14">
    <mergeCell ref="A1:U1"/>
    <mergeCell ref="A2:U2"/>
    <mergeCell ref="A3:U3"/>
    <mergeCell ref="A4:U4"/>
    <mergeCell ref="A5:U5"/>
    <mergeCell ref="P6:Q6"/>
    <mergeCell ref="R6:S6"/>
    <mergeCell ref="T6:U6"/>
    <mergeCell ref="V6:W6"/>
    <mergeCell ref="F6:G6"/>
    <mergeCell ref="H6:I6"/>
    <mergeCell ref="J6:K6"/>
    <mergeCell ref="L6:M6"/>
    <mergeCell ref="N6:O6"/>
  </mergeCells>
  <printOptions horizontalCentered="1"/>
  <pageMargins left="0.5" right="0.25" top="0.5" bottom="0.5" header="0.5" footer="0.5"/>
  <pageSetup paperSize="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060F3959-261D-467A-9AAF-0ECE253F6B72}"/>
</file>

<file path=customXml/itemProps2.xml><?xml version="1.0" encoding="utf-8"?>
<ds:datastoreItem xmlns:ds="http://schemas.openxmlformats.org/officeDocument/2006/customXml" ds:itemID="{DCCFFE8B-C0E6-4BCD-9B22-DE167F91CAC4}"/>
</file>

<file path=customXml/itemProps3.xml><?xml version="1.0" encoding="utf-8"?>
<ds:datastoreItem xmlns:ds="http://schemas.openxmlformats.org/officeDocument/2006/customXml" ds:itemID="{11D4C8C5-504B-4934-91DE-FF6F4DAA2402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9</vt:i4>
      </vt:variant>
      <vt:variant>
        <vt:lpstr>Named Ranges</vt:lpstr>
      </vt:variant>
      <vt:variant>
        <vt:i4>9</vt:i4>
      </vt:variant>
    </vt:vector>
  </HeadingPairs>
  <TitlesOfParts>
    <vt:vector size="18" baseType="lpstr">
      <vt:lpstr>Summary</vt:lpstr>
      <vt:lpstr>BUF</vt:lpstr>
      <vt:lpstr>CPT</vt:lpstr>
      <vt:lpstr>EKU</vt:lpstr>
      <vt:lpstr>ETH</vt:lpstr>
      <vt:lpstr>JHB</vt:lpstr>
      <vt:lpstr>MAN</vt:lpstr>
      <vt:lpstr>NMA</vt:lpstr>
      <vt:lpstr>TSH</vt:lpstr>
      <vt:lpstr>BUF!Print_Area</vt:lpstr>
      <vt:lpstr>CPT!Print_Area</vt:lpstr>
      <vt:lpstr>EKU!Print_Area</vt:lpstr>
      <vt:lpstr>ETH!Print_Area</vt:lpstr>
      <vt:lpstr>JHB!Print_Area</vt:lpstr>
      <vt:lpstr>MAN!Print_Area</vt:lpstr>
      <vt:lpstr>NMA!Print_Area</vt:lpstr>
      <vt:lpstr>Summary!Print_Area</vt:lpstr>
      <vt:lpstr>TSH!Print_Area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Kgothatso Matlala</cp:lastModifiedBy>
  <dcterms:created xsi:type="dcterms:W3CDTF">2025-08-20T14:45:40Z</dcterms:created>
  <dcterms:modified xsi:type="dcterms:W3CDTF">2025-08-20T14:46:41Z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