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13_ncr:1_{F512E647-51F9-4D78-A85C-05F23CB2B5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venue" sheetId="1" r:id="rId1"/>
  </sheets>
  <definedNames>
    <definedName name="_xlnm.Print_Area" localSheetId="0">Revenue!$A$1:$W$358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5" i="1" s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1" i="1" s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8" i="1" s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1" i="1" s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3" i="1" s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3" i="1" s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G258" i="1" s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7" i="1" s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5" i="1" s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G238" i="1" s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G189" i="1" s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1" i="1" s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8" i="1" s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5" i="1" s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30" i="1" s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G124" i="1" s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G99" i="1" s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G83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8" i="1" s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G52" i="1" s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5" i="1" s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177" i="1" l="1"/>
  <c r="G265" i="1"/>
  <c r="G252" i="1"/>
  <c r="G336" i="1"/>
  <c r="G38" i="1"/>
  <c r="G33" i="1"/>
  <c r="G56" i="1"/>
  <c r="G203" i="1"/>
  <c r="G45" i="1"/>
  <c r="G61" i="1"/>
  <c r="G142" i="1"/>
  <c r="G228" i="1"/>
  <c r="G297" i="1"/>
  <c r="G76" i="1"/>
  <c r="G155" i="1"/>
  <c r="G100" i="1"/>
  <c r="G222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<sst xmlns="http://schemas.openxmlformats.org/spreadsheetml/2006/main" count="1001" uniqueCount="607">
  <si>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</si>
  <si>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</si>
  <si>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1st Quarter Ended 30 September 2025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</si>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</sst>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>
      <selection activeCell="AG9" sqref="AG9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1" width="10.7265625" customWidth="1"/>
    <col min="12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14</v>
      </c>
      <c r="B6" s="15" t="s">
        <v>15</v>
      </c>
      <c r="C6" s="16" t="s">
        <v>16</v>
      </c>
      <c r="D6" s="23">
        <v>10953568905</v>
      </c>
      <c r="E6" s="24">
        <v>11029398362</v>
      </c>
      <c r="F6" s="24">
        <v>3064923077</v>
      </c>
      <c r="G6" s="31">
        <f>IF(($D6       =0),0,($F6       /$D6       ))</f>
        <v>0.27981045297491558</v>
      </c>
      <c r="H6" s="23">
        <v>1359706497</v>
      </c>
      <c r="I6" s="24">
        <v>955493958</v>
      </c>
      <c r="J6" s="24">
        <v>749722622</v>
      </c>
      <c r="K6" s="23">
        <v>3064923077</v>
      </c>
      <c r="L6" s="23">
        <v>0</v>
      </c>
      <c r="M6" s="24">
        <v>0</v>
      </c>
      <c r="N6" s="24">
        <v>0</v>
      </c>
      <c r="O6" s="23">
        <v>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14</v>
      </c>
      <c r="B7" s="15" t="s">
        <v>17</v>
      </c>
      <c r="C7" s="16" t="s">
        <v>18</v>
      </c>
      <c r="D7" s="23">
        <v>19555749200</v>
      </c>
      <c r="E7" s="24">
        <v>19555749200</v>
      </c>
      <c r="F7" s="24">
        <v>7018760036</v>
      </c>
      <c r="G7" s="31">
        <f>IF(($D7       =0),0,($F7       /$D7       ))</f>
        <v>0.3589103114494841</v>
      </c>
      <c r="H7" s="23">
        <v>6102302170</v>
      </c>
      <c r="I7" s="24">
        <v>0</v>
      </c>
      <c r="J7" s="24">
        <v>916457866</v>
      </c>
      <c r="K7" s="23">
        <v>7018760036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19</v>
      </c>
      <c r="C8" s="19" t="s">
        <v>0</v>
      </c>
      <c r="D8" s="25">
        <f>SUM(D6:D7)</f>
        <v>30509318105</v>
      </c>
      <c r="E8" s="26">
        <f>SUM(E6:E7)</f>
        <v>30585147562</v>
      </c>
      <c r="F8" s="26">
        <f>SUM(F6:F7)</f>
        <v>10083683113</v>
      </c>
      <c r="G8" s="32">
        <f>IF(($D8       =0),0,($F8       /$D8       ))</f>
        <v>0.33051158594552271</v>
      </c>
      <c r="H8" s="25">
        <f t="shared" ref="H8:W8" si="0">SUM(H6:H7)</f>
        <v>7462008667</v>
      </c>
      <c r="I8" s="26">
        <f t="shared" si="0"/>
        <v>955493958</v>
      </c>
      <c r="J8" s="26">
        <f t="shared" si="0"/>
        <v>1666180488</v>
      </c>
      <c r="K8" s="25">
        <f t="shared" si="0"/>
        <v>10083683113</v>
      </c>
      <c r="L8" s="25">
        <f t="shared" si="0"/>
        <v>0</v>
      </c>
      <c r="M8" s="26">
        <f t="shared" si="0"/>
        <v>0</v>
      </c>
      <c r="N8" s="26">
        <f t="shared" si="0"/>
        <v>0</v>
      </c>
      <c r="O8" s="25">
        <f t="shared" si="0"/>
        <v>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20</v>
      </c>
      <c r="B9" s="15" t="s">
        <v>21</v>
      </c>
      <c r="C9" s="16" t="s">
        <v>22</v>
      </c>
      <c r="D9" s="23">
        <v>619287006</v>
      </c>
      <c r="E9" s="24">
        <v>619287006</v>
      </c>
      <c r="F9" s="24">
        <v>212247280</v>
      </c>
      <c r="G9" s="31">
        <f>IF(($D9       =0),0,($F9       /$D9       ))</f>
        <v>0.34272845698945603</v>
      </c>
      <c r="H9" s="23">
        <v>114717050</v>
      </c>
      <c r="I9" s="24">
        <v>67878184</v>
      </c>
      <c r="J9" s="24">
        <v>29652046</v>
      </c>
      <c r="K9" s="23">
        <v>212247280</v>
      </c>
      <c r="L9" s="23">
        <v>0</v>
      </c>
      <c r="M9" s="24">
        <v>0</v>
      </c>
      <c r="N9" s="24">
        <v>0</v>
      </c>
      <c r="O9" s="23">
        <v>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20</v>
      </c>
      <c r="B10" s="15" t="s">
        <v>23</v>
      </c>
      <c r="C10" s="16" t="s">
        <v>24</v>
      </c>
      <c r="D10" s="23">
        <v>355676553</v>
      </c>
      <c r="E10" s="24">
        <v>355136394</v>
      </c>
      <c r="F10" s="24">
        <v>99840027</v>
      </c>
      <c r="G10" s="31">
        <f t="shared" ref="G10:G52" si="1">IF(($D10      =0),0,($F10      /$D10      ))</f>
        <v>0.28070455068765804</v>
      </c>
      <c r="H10" s="23">
        <v>41618595</v>
      </c>
      <c r="I10" s="24">
        <v>20634875</v>
      </c>
      <c r="J10" s="24">
        <v>37586557</v>
      </c>
      <c r="K10" s="23">
        <v>99840027</v>
      </c>
      <c r="L10" s="23">
        <v>0</v>
      </c>
      <c r="M10" s="24">
        <v>0</v>
      </c>
      <c r="N10" s="24">
        <v>0</v>
      </c>
      <c r="O10" s="23">
        <v>0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20</v>
      </c>
      <c r="B11" s="15" t="s">
        <v>25</v>
      </c>
      <c r="C11" s="16" t="s">
        <v>26</v>
      </c>
      <c r="D11" s="23">
        <v>916678877</v>
      </c>
      <c r="E11" s="24">
        <v>916678877</v>
      </c>
      <c r="F11" s="24">
        <v>282621397</v>
      </c>
      <c r="G11" s="31">
        <f t="shared" si="1"/>
        <v>0.30831014446949018</v>
      </c>
      <c r="H11" s="23">
        <v>148558649</v>
      </c>
      <c r="I11" s="24">
        <v>73336129</v>
      </c>
      <c r="J11" s="24">
        <v>60726619</v>
      </c>
      <c r="K11" s="23">
        <v>282621397</v>
      </c>
      <c r="L11" s="23">
        <v>0</v>
      </c>
      <c r="M11" s="24">
        <v>0</v>
      </c>
      <c r="N11" s="24">
        <v>0</v>
      </c>
      <c r="O11" s="23">
        <v>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20</v>
      </c>
      <c r="B12" s="15" t="s">
        <v>27</v>
      </c>
      <c r="C12" s="16" t="s">
        <v>28</v>
      </c>
      <c r="D12" s="23">
        <v>720093099</v>
      </c>
      <c r="E12" s="24">
        <v>720093099</v>
      </c>
      <c r="F12" s="24">
        <v>195760096</v>
      </c>
      <c r="G12" s="31">
        <f t="shared" si="1"/>
        <v>0.27185387038405712</v>
      </c>
      <c r="H12" s="23">
        <v>110276269</v>
      </c>
      <c r="I12" s="24">
        <v>40884734</v>
      </c>
      <c r="J12" s="24">
        <v>44599093</v>
      </c>
      <c r="K12" s="23">
        <v>195760096</v>
      </c>
      <c r="L12" s="23">
        <v>0</v>
      </c>
      <c r="M12" s="24">
        <v>0</v>
      </c>
      <c r="N12" s="24">
        <v>0</v>
      </c>
      <c r="O12" s="23">
        <v>0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20</v>
      </c>
      <c r="B13" s="15" t="s">
        <v>29</v>
      </c>
      <c r="C13" s="16" t="s">
        <v>30</v>
      </c>
      <c r="D13" s="23">
        <v>284208361</v>
      </c>
      <c r="E13" s="24">
        <v>284208361</v>
      </c>
      <c r="F13" s="24">
        <v>105467647</v>
      </c>
      <c r="G13" s="31">
        <f t="shared" si="1"/>
        <v>0.37109269631937392</v>
      </c>
      <c r="H13" s="23">
        <v>28332044</v>
      </c>
      <c r="I13" s="24">
        <v>49882705</v>
      </c>
      <c r="J13" s="24">
        <v>27252898</v>
      </c>
      <c r="K13" s="23">
        <v>105467647</v>
      </c>
      <c r="L13" s="23">
        <v>0</v>
      </c>
      <c r="M13" s="24">
        <v>0</v>
      </c>
      <c r="N13" s="24">
        <v>0</v>
      </c>
      <c r="O13" s="23">
        <v>0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20</v>
      </c>
      <c r="B14" s="15" t="s">
        <v>31</v>
      </c>
      <c r="C14" s="16" t="s">
        <v>32</v>
      </c>
      <c r="D14" s="23">
        <v>1468686408</v>
      </c>
      <c r="E14" s="24">
        <v>1468686408</v>
      </c>
      <c r="F14" s="24">
        <v>415123599</v>
      </c>
      <c r="G14" s="31">
        <f t="shared" si="1"/>
        <v>0.28264958178873539</v>
      </c>
      <c r="H14" s="23">
        <v>222993853</v>
      </c>
      <c r="I14" s="24">
        <v>94889519</v>
      </c>
      <c r="J14" s="24">
        <v>97240227</v>
      </c>
      <c r="K14" s="23">
        <v>415123599</v>
      </c>
      <c r="L14" s="23">
        <v>0</v>
      </c>
      <c r="M14" s="24">
        <v>0</v>
      </c>
      <c r="N14" s="24">
        <v>0</v>
      </c>
      <c r="O14" s="23">
        <v>0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20</v>
      </c>
      <c r="B15" s="15" t="s">
        <v>33</v>
      </c>
      <c r="C15" s="16" t="s">
        <v>34</v>
      </c>
      <c r="D15" s="23">
        <v>254040793</v>
      </c>
      <c r="E15" s="24">
        <v>254040793</v>
      </c>
      <c r="F15" s="24">
        <v>96414082</v>
      </c>
      <c r="G15" s="31">
        <f t="shared" si="1"/>
        <v>0.37952204786260452</v>
      </c>
      <c r="H15" s="23">
        <v>144142</v>
      </c>
      <c r="I15" s="24">
        <v>87792465</v>
      </c>
      <c r="J15" s="24">
        <v>8477475</v>
      </c>
      <c r="K15" s="23">
        <v>96414082</v>
      </c>
      <c r="L15" s="23">
        <v>0</v>
      </c>
      <c r="M15" s="24">
        <v>0</v>
      </c>
      <c r="N15" s="24">
        <v>0</v>
      </c>
      <c r="O15" s="23">
        <v>0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35</v>
      </c>
      <c r="B16" s="15" t="s">
        <v>36</v>
      </c>
      <c r="C16" s="16" t="s">
        <v>37</v>
      </c>
      <c r="D16" s="23">
        <v>385125458</v>
      </c>
      <c r="E16" s="24">
        <v>470013558</v>
      </c>
      <c r="F16" s="24">
        <v>90218627</v>
      </c>
      <c r="G16" s="31">
        <f t="shared" si="1"/>
        <v>0.23425775971423837</v>
      </c>
      <c r="H16" s="23">
        <v>54773257</v>
      </c>
      <c r="I16" s="24">
        <v>4924719</v>
      </c>
      <c r="J16" s="24">
        <v>30520651</v>
      </c>
      <c r="K16" s="23">
        <v>90218627</v>
      </c>
      <c r="L16" s="23">
        <v>0</v>
      </c>
      <c r="M16" s="24">
        <v>0</v>
      </c>
      <c r="N16" s="24">
        <v>0</v>
      </c>
      <c r="O16" s="23">
        <v>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38</v>
      </c>
      <c r="C17" s="19" t="s">
        <v>0</v>
      </c>
      <c r="D17" s="25">
        <f>SUM(D9:D16)</f>
        <v>5003796555</v>
      </c>
      <c r="E17" s="26">
        <f>SUM(E9:E16)</f>
        <v>5088144496</v>
      </c>
      <c r="F17" s="26">
        <f>SUM(F9:F16)</f>
        <v>1497692755</v>
      </c>
      <c r="G17" s="32">
        <f t="shared" si="1"/>
        <v>0.29931128065217671</v>
      </c>
      <c r="H17" s="25">
        <f t="shared" ref="H17:W17" si="2">SUM(H9:H16)</f>
        <v>721413859</v>
      </c>
      <c r="I17" s="26">
        <f t="shared" si="2"/>
        <v>440223330</v>
      </c>
      <c r="J17" s="26">
        <f t="shared" si="2"/>
        <v>336055566</v>
      </c>
      <c r="K17" s="25">
        <f t="shared" si="2"/>
        <v>1497692755</v>
      </c>
      <c r="L17" s="25">
        <f t="shared" si="2"/>
        <v>0</v>
      </c>
      <c r="M17" s="26">
        <f t="shared" si="2"/>
        <v>0</v>
      </c>
      <c r="N17" s="26">
        <f t="shared" si="2"/>
        <v>0</v>
      </c>
      <c r="O17" s="25">
        <f t="shared" si="2"/>
        <v>0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20</v>
      </c>
      <c r="B18" s="15" t="s">
        <v>39</v>
      </c>
      <c r="C18" s="16" t="s">
        <v>40</v>
      </c>
      <c r="D18" s="23">
        <v>452172224</v>
      </c>
      <c r="E18" s="24">
        <v>452172224</v>
      </c>
      <c r="F18" s="24">
        <v>178645402</v>
      </c>
      <c r="G18" s="31">
        <f t="shared" si="1"/>
        <v>0.39508265328566489</v>
      </c>
      <c r="H18" s="23">
        <v>156407809</v>
      </c>
      <c r="I18" s="24">
        <v>9627241</v>
      </c>
      <c r="J18" s="24">
        <v>12610352</v>
      </c>
      <c r="K18" s="23">
        <v>178645402</v>
      </c>
      <c r="L18" s="23">
        <v>0</v>
      </c>
      <c r="M18" s="24">
        <v>0</v>
      </c>
      <c r="N18" s="24">
        <v>0</v>
      </c>
      <c r="O18" s="23">
        <v>0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20</v>
      </c>
      <c r="B19" s="15" t="s">
        <v>41</v>
      </c>
      <c r="C19" s="16" t="s">
        <v>42</v>
      </c>
      <c r="D19" s="23">
        <v>577547858</v>
      </c>
      <c r="E19" s="24">
        <v>581148727</v>
      </c>
      <c r="F19" s="24">
        <v>222971277</v>
      </c>
      <c r="G19" s="31">
        <f t="shared" si="1"/>
        <v>0.38606545572193951</v>
      </c>
      <c r="H19" s="23">
        <v>197098939</v>
      </c>
      <c r="I19" s="24">
        <v>12902367</v>
      </c>
      <c r="J19" s="24">
        <v>12969971</v>
      </c>
      <c r="K19" s="23">
        <v>222971277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20</v>
      </c>
      <c r="B20" s="15" t="s">
        <v>43</v>
      </c>
      <c r="C20" s="16" t="s">
        <v>44</v>
      </c>
      <c r="D20" s="23">
        <v>152329864</v>
      </c>
      <c r="E20" s="24">
        <v>152329866</v>
      </c>
      <c r="F20" s="24">
        <v>44111826</v>
      </c>
      <c r="G20" s="31">
        <f t="shared" si="1"/>
        <v>0.28958094520454636</v>
      </c>
      <c r="H20" s="23">
        <v>33329276</v>
      </c>
      <c r="I20" s="24">
        <v>3801396</v>
      </c>
      <c r="J20" s="24">
        <v>6981154</v>
      </c>
      <c r="K20" s="23">
        <v>44111826</v>
      </c>
      <c r="L20" s="23">
        <v>0</v>
      </c>
      <c r="M20" s="24">
        <v>0</v>
      </c>
      <c r="N20" s="24">
        <v>0</v>
      </c>
      <c r="O20" s="23">
        <v>0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20</v>
      </c>
      <c r="B21" s="15" t="s">
        <v>45</v>
      </c>
      <c r="C21" s="16" t="s">
        <v>46</v>
      </c>
      <c r="D21" s="23">
        <v>322007776</v>
      </c>
      <c r="E21" s="24">
        <v>322007776</v>
      </c>
      <c r="F21" s="24">
        <v>87700936</v>
      </c>
      <c r="G21" s="31">
        <f t="shared" si="1"/>
        <v>0.27235657812188985</v>
      </c>
      <c r="H21" s="23">
        <v>69945685</v>
      </c>
      <c r="I21" s="24">
        <v>5694159</v>
      </c>
      <c r="J21" s="24">
        <v>12061092</v>
      </c>
      <c r="K21" s="23">
        <v>87700936</v>
      </c>
      <c r="L21" s="23">
        <v>0</v>
      </c>
      <c r="M21" s="24">
        <v>0</v>
      </c>
      <c r="N21" s="24">
        <v>0</v>
      </c>
      <c r="O21" s="23">
        <v>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20</v>
      </c>
      <c r="B22" s="15" t="s">
        <v>47</v>
      </c>
      <c r="C22" s="16" t="s">
        <v>48</v>
      </c>
      <c r="D22" s="23">
        <v>213772764</v>
      </c>
      <c r="E22" s="24">
        <v>213772764</v>
      </c>
      <c r="F22" s="24">
        <v>72292366</v>
      </c>
      <c r="G22" s="31">
        <f t="shared" si="1"/>
        <v>0.33817388448979402</v>
      </c>
      <c r="H22" s="23">
        <v>63466372</v>
      </c>
      <c r="I22" s="24">
        <v>4534405</v>
      </c>
      <c r="J22" s="24">
        <v>4291589</v>
      </c>
      <c r="K22" s="23">
        <v>72292366</v>
      </c>
      <c r="L22" s="23">
        <v>0</v>
      </c>
      <c r="M22" s="24">
        <v>0</v>
      </c>
      <c r="N22" s="24">
        <v>0</v>
      </c>
      <c r="O22" s="23">
        <v>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20</v>
      </c>
      <c r="B23" s="15" t="s">
        <v>49</v>
      </c>
      <c r="C23" s="16" t="s">
        <v>50</v>
      </c>
      <c r="D23" s="23">
        <v>511666647</v>
      </c>
      <c r="E23" s="24">
        <v>511666647</v>
      </c>
      <c r="F23" s="24">
        <v>212710705</v>
      </c>
      <c r="G23" s="31">
        <f t="shared" si="1"/>
        <v>0.41572126353586614</v>
      </c>
      <c r="H23" s="23">
        <v>162441441</v>
      </c>
      <c r="I23" s="24">
        <v>24868455</v>
      </c>
      <c r="J23" s="24">
        <v>25400809</v>
      </c>
      <c r="K23" s="23">
        <v>212710705</v>
      </c>
      <c r="L23" s="23">
        <v>0</v>
      </c>
      <c r="M23" s="24">
        <v>0</v>
      </c>
      <c r="N23" s="24">
        <v>0</v>
      </c>
      <c r="O23" s="23">
        <v>0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35</v>
      </c>
      <c r="B24" s="15" t="s">
        <v>51</v>
      </c>
      <c r="C24" s="16" t="s">
        <v>52</v>
      </c>
      <c r="D24" s="23">
        <v>2007873576</v>
      </c>
      <c r="E24" s="24">
        <v>2007873576</v>
      </c>
      <c r="F24" s="24">
        <v>755392010</v>
      </c>
      <c r="G24" s="31">
        <f t="shared" si="1"/>
        <v>0.37621492659157341</v>
      </c>
      <c r="H24" s="23">
        <v>747664907</v>
      </c>
      <c r="I24" s="24">
        <v>44999176</v>
      </c>
      <c r="J24" s="24">
        <v>-37272073</v>
      </c>
      <c r="K24" s="23">
        <v>755392010</v>
      </c>
      <c r="L24" s="23">
        <v>0</v>
      </c>
      <c r="M24" s="24">
        <v>0</v>
      </c>
      <c r="N24" s="24">
        <v>0</v>
      </c>
      <c r="O24" s="23">
        <v>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53</v>
      </c>
      <c r="C25" s="19" t="s">
        <v>0</v>
      </c>
      <c r="D25" s="25">
        <f>SUM(D18:D24)</f>
        <v>4237370709</v>
      </c>
      <c r="E25" s="26">
        <f>SUM(E18:E24)</f>
        <v>4240971580</v>
      </c>
      <c r="F25" s="26">
        <f>SUM(F18:F24)</f>
        <v>1573824522</v>
      </c>
      <c r="G25" s="32">
        <f t="shared" si="1"/>
        <v>0.3714153493007496</v>
      </c>
      <c r="H25" s="25">
        <f t="shared" ref="H25:W25" si="3">SUM(H18:H24)</f>
        <v>1430354429</v>
      </c>
      <c r="I25" s="26">
        <f t="shared" si="3"/>
        <v>106427199</v>
      </c>
      <c r="J25" s="26">
        <f t="shared" si="3"/>
        <v>37042894</v>
      </c>
      <c r="K25" s="25">
        <f t="shared" si="3"/>
        <v>1573824522</v>
      </c>
      <c r="L25" s="25">
        <f t="shared" si="3"/>
        <v>0</v>
      </c>
      <c r="M25" s="26">
        <f t="shared" si="3"/>
        <v>0</v>
      </c>
      <c r="N25" s="26">
        <f t="shared" si="3"/>
        <v>0</v>
      </c>
      <c r="O25" s="25">
        <f t="shared" si="3"/>
        <v>0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20</v>
      </c>
      <c r="B26" s="15" t="s">
        <v>54</v>
      </c>
      <c r="C26" s="16" t="s">
        <v>55</v>
      </c>
      <c r="D26" s="23">
        <v>503624616</v>
      </c>
      <c r="E26" s="24">
        <v>503624616</v>
      </c>
      <c r="F26" s="24">
        <v>145780461</v>
      </c>
      <c r="G26" s="31">
        <f t="shared" si="1"/>
        <v>0.28946254088580931</v>
      </c>
      <c r="H26" s="23">
        <v>85569653</v>
      </c>
      <c r="I26" s="24">
        <v>38078695</v>
      </c>
      <c r="J26" s="24">
        <v>22132113</v>
      </c>
      <c r="K26" s="23">
        <v>145780461</v>
      </c>
      <c r="L26" s="23">
        <v>0</v>
      </c>
      <c r="M26" s="24">
        <v>0</v>
      </c>
      <c r="N26" s="24">
        <v>0</v>
      </c>
      <c r="O26" s="23">
        <v>0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20</v>
      </c>
      <c r="B27" s="15" t="s">
        <v>56</v>
      </c>
      <c r="C27" s="16" t="s">
        <v>57</v>
      </c>
      <c r="D27" s="23">
        <v>287545714</v>
      </c>
      <c r="E27" s="24">
        <v>287545714</v>
      </c>
      <c r="F27" s="24">
        <v>92540431</v>
      </c>
      <c r="G27" s="31">
        <f t="shared" si="1"/>
        <v>0.32182858757546984</v>
      </c>
      <c r="H27" s="23">
        <v>88291229</v>
      </c>
      <c r="I27" s="24">
        <v>1969107</v>
      </c>
      <c r="J27" s="24">
        <v>2280095</v>
      </c>
      <c r="K27" s="23">
        <v>92540431</v>
      </c>
      <c r="L27" s="23">
        <v>0</v>
      </c>
      <c r="M27" s="24">
        <v>0</v>
      </c>
      <c r="N27" s="24">
        <v>0</v>
      </c>
      <c r="O27" s="23">
        <v>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20</v>
      </c>
      <c r="B28" s="15" t="s">
        <v>58</v>
      </c>
      <c r="C28" s="16" t="s">
        <v>59</v>
      </c>
      <c r="D28" s="23">
        <v>247172015</v>
      </c>
      <c r="E28" s="24">
        <v>247172015</v>
      </c>
      <c r="F28" s="24">
        <v>99463735</v>
      </c>
      <c r="G28" s="31">
        <f t="shared" si="1"/>
        <v>0.40240694319702819</v>
      </c>
      <c r="H28" s="23">
        <v>82505394</v>
      </c>
      <c r="I28" s="24">
        <v>8229359</v>
      </c>
      <c r="J28" s="24">
        <v>8728982</v>
      </c>
      <c r="K28" s="23">
        <v>99463735</v>
      </c>
      <c r="L28" s="23">
        <v>0</v>
      </c>
      <c r="M28" s="24">
        <v>0</v>
      </c>
      <c r="N28" s="24">
        <v>0</v>
      </c>
      <c r="O28" s="23">
        <v>0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20</v>
      </c>
      <c r="B29" s="15" t="s">
        <v>60</v>
      </c>
      <c r="C29" s="16" t="s">
        <v>61</v>
      </c>
      <c r="D29" s="23">
        <v>253534232</v>
      </c>
      <c r="E29" s="24">
        <v>253534232</v>
      </c>
      <c r="F29" s="24">
        <v>94231040</v>
      </c>
      <c r="G29" s="31">
        <f t="shared" si="1"/>
        <v>0.37166988953191932</v>
      </c>
      <c r="H29" s="23">
        <v>91107275</v>
      </c>
      <c r="I29" s="24">
        <v>1381533</v>
      </c>
      <c r="J29" s="24">
        <v>1742232</v>
      </c>
      <c r="K29" s="23">
        <v>94231040</v>
      </c>
      <c r="L29" s="23">
        <v>0</v>
      </c>
      <c r="M29" s="24">
        <v>0</v>
      </c>
      <c r="N29" s="24">
        <v>0</v>
      </c>
      <c r="O29" s="23">
        <v>0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20</v>
      </c>
      <c r="B30" s="15" t="s">
        <v>62</v>
      </c>
      <c r="C30" s="16" t="s">
        <v>63</v>
      </c>
      <c r="D30" s="23">
        <v>166453265</v>
      </c>
      <c r="E30" s="24">
        <v>166453265</v>
      </c>
      <c r="F30" s="24">
        <v>103552831</v>
      </c>
      <c r="G30" s="31">
        <f t="shared" si="1"/>
        <v>0.62211354640595362</v>
      </c>
      <c r="H30" s="23">
        <v>45278015</v>
      </c>
      <c r="I30" s="24">
        <v>52664610</v>
      </c>
      <c r="J30" s="24">
        <v>5610206</v>
      </c>
      <c r="K30" s="23">
        <v>103552831</v>
      </c>
      <c r="L30" s="23">
        <v>0</v>
      </c>
      <c r="M30" s="24">
        <v>0</v>
      </c>
      <c r="N30" s="24">
        <v>0</v>
      </c>
      <c r="O30" s="23">
        <v>0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20</v>
      </c>
      <c r="B31" s="15" t="s">
        <v>64</v>
      </c>
      <c r="C31" s="16" t="s">
        <v>65</v>
      </c>
      <c r="D31" s="23">
        <v>1094782574</v>
      </c>
      <c r="E31" s="24">
        <v>1094782574</v>
      </c>
      <c r="F31" s="24">
        <v>588427488</v>
      </c>
      <c r="G31" s="31">
        <f t="shared" si="1"/>
        <v>0.53748342545320782</v>
      </c>
      <c r="H31" s="23">
        <v>475787243</v>
      </c>
      <c r="I31" s="24">
        <v>52636291</v>
      </c>
      <c r="J31" s="24">
        <v>60003954</v>
      </c>
      <c r="K31" s="23">
        <v>588427488</v>
      </c>
      <c r="L31" s="23">
        <v>0</v>
      </c>
      <c r="M31" s="24">
        <v>0</v>
      </c>
      <c r="N31" s="24">
        <v>0</v>
      </c>
      <c r="O31" s="23">
        <v>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35</v>
      </c>
      <c r="B32" s="15" t="s">
        <v>66</v>
      </c>
      <c r="C32" s="16" t="s">
        <v>67</v>
      </c>
      <c r="D32" s="23">
        <v>1807055243</v>
      </c>
      <c r="E32" s="24">
        <v>1807055243</v>
      </c>
      <c r="F32" s="24">
        <v>514158349</v>
      </c>
      <c r="G32" s="31">
        <f t="shared" si="1"/>
        <v>0.28452829596200674</v>
      </c>
      <c r="H32" s="23">
        <v>384551388</v>
      </c>
      <c r="I32" s="24">
        <v>64761279</v>
      </c>
      <c r="J32" s="24">
        <v>64845682</v>
      </c>
      <c r="K32" s="23">
        <v>514158349</v>
      </c>
      <c r="L32" s="23">
        <v>0</v>
      </c>
      <c r="M32" s="24">
        <v>0</v>
      </c>
      <c r="N32" s="24">
        <v>0</v>
      </c>
      <c r="O32" s="23">
        <v>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68</v>
      </c>
      <c r="C33" s="19" t="s">
        <v>0</v>
      </c>
      <c r="D33" s="25">
        <f>SUM(D26:D32)</f>
        <v>4360167659</v>
      </c>
      <c r="E33" s="26">
        <f>SUM(E26:E32)</f>
        <v>4360167659</v>
      </c>
      <c r="F33" s="26">
        <f>SUM(F26:F32)</f>
        <v>1638154335</v>
      </c>
      <c r="G33" s="32">
        <f t="shared" si="1"/>
        <v>0.37570902385338756</v>
      </c>
      <c r="H33" s="25">
        <f t="shared" ref="H33:W33" si="4">SUM(H26:H32)</f>
        <v>1253090197</v>
      </c>
      <c r="I33" s="26">
        <f t="shared" si="4"/>
        <v>219720874</v>
      </c>
      <c r="J33" s="26">
        <f t="shared" si="4"/>
        <v>165343264</v>
      </c>
      <c r="K33" s="25">
        <f t="shared" si="4"/>
        <v>1638154335</v>
      </c>
      <c r="L33" s="25">
        <f t="shared" si="4"/>
        <v>0</v>
      </c>
      <c r="M33" s="26">
        <f t="shared" si="4"/>
        <v>0</v>
      </c>
      <c r="N33" s="26">
        <f t="shared" si="4"/>
        <v>0</v>
      </c>
      <c r="O33" s="25">
        <f t="shared" si="4"/>
        <v>0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20</v>
      </c>
      <c r="B34" s="15" t="s">
        <v>69</v>
      </c>
      <c r="C34" s="16" t="s">
        <v>70</v>
      </c>
      <c r="D34" s="23">
        <v>466930807</v>
      </c>
      <c r="E34" s="24">
        <v>466930807</v>
      </c>
      <c r="F34" s="24">
        <v>115293305</v>
      </c>
      <c r="G34" s="31">
        <f t="shared" si="1"/>
        <v>0.24691732323414678</v>
      </c>
      <c r="H34" s="23">
        <v>93562814</v>
      </c>
      <c r="I34" s="24">
        <v>10270019</v>
      </c>
      <c r="J34" s="24">
        <v>11460472</v>
      </c>
      <c r="K34" s="23">
        <v>115293305</v>
      </c>
      <c r="L34" s="23">
        <v>0</v>
      </c>
      <c r="M34" s="24">
        <v>0</v>
      </c>
      <c r="N34" s="24">
        <v>0</v>
      </c>
      <c r="O34" s="23">
        <v>0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20</v>
      </c>
      <c r="B35" s="15" t="s">
        <v>71</v>
      </c>
      <c r="C35" s="16" t="s">
        <v>72</v>
      </c>
      <c r="D35" s="23">
        <v>364702548</v>
      </c>
      <c r="E35" s="24">
        <v>364702548</v>
      </c>
      <c r="F35" s="24">
        <v>393571898</v>
      </c>
      <c r="G35" s="31">
        <f t="shared" si="1"/>
        <v>1.0791586188753473</v>
      </c>
      <c r="H35" s="23">
        <v>365590064</v>
      </c>
      <c r="I35" s="24">
        <v>10300070</v>
      </c>
      <c r="J35" s="24">
        <v>17681764</v>
      </c>
      <c r="K35" s="23">
        <v>393571898</v>
      </c>
      <c r="L35" s="23">
        <v>0</v>
      </c>
      <c r="M35" s="24">
        <v>0</v>
      </c>
      <c r="N35" s="24">
        <v>0</v>
      </c>
      <c r="O35" s="23">
        <v>0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20</v>
      </c>
      <c r="B36" s="15" t="s">
        <v>73</v>
      </c>
      <c r="C36" s="16" t="s">
        <v>74</v>
      </c>
      <c r="D36" s="23">
        <v>490072261</v>
      </c>
      <c r="E36" s="24">
        <v>490072261</v>
      </c>
      <c r="F36" s="24">
        <v>149184081</v>
      </c>
      <c r="G36" s="31">
        <f t="shared" si="1"/>
        <v>0.30441241602939856</v>
      </c>
      <c r="H36" s="23">
        <v>88294616</v>
      </c>
      <c r="I36" s="24">
        <v>35495326</v>
      </c>
      <c r="J36" s="24">
        <v>25394139</v>
      </c>
      <c r="K36" s="23">
        <v>149184081</v>
      </c>
      <c r="L36" s="23">
        <v>0</v>
      </c>
      <c r="M36" s="24">
        <v>0</v>
      </c>
      <c r="N36" s="24">
        <v>0</v>
      </c>
      <c r="O36" s="23">
        <v>0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35</v>
      </c>
      <c r="B37" s="15" t="s">
        <v>75</v>
      </c>
      <c r="C37" s="16" t="s">
        <v>76</v>
      </c>
      <c r="D37" s="23">
        <v>952997834</v>
      </c>
      <c r="E37" s="24">
        <v>952997834</v>
      </c>
      <c r="F37" s="24">
        <v>278695406</v>
      </c>
      <c r="G37" s="31">
        <f t="shared" si="1"/>
        <v>0.29244075490731913</v>
      </c>
      <c r="H37" s="23">
        <v>199034443</v>
      </c>
      <c r="I37" s="24">
        <v>37654891</v>
      </c>
      <c r="J37" s="24">
        <v>42006072</v>
      </c>
      <c r="K37" s="23">
        <v>278695406</v>
      </c>
      <c r="L37" s="23">
        <v>0</v>
      </c>
      <c r="M37" s="24">
        <v>0</v>
      </c>
      <c r="N37" s="24">
        <v>0</v>
      </c>
      <c r="O37" s="23">
        <v>0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77</v>
      </c>
      <c r="C38" s="19" t="s">
        <v>0</v>
      </c>
      <c r="D38" s="25">
        <f>SUM(D34:D37)</f>
        <v>2274703450</v>
      </c>
      <c r="E38" s="26">
        <f>SUM(E34:E37)</f>
        <v>2274703450</v>
      </c>
      <c r="F38" s="26">
        <f>SUM(F34:F37)</f>
        <v>936744690</v>
      </c>
      <c r="G38" s="32">
        <f t="shared" si="1"/>
        <v>0.41180958775087806</v>
      </c>
      <c r="H38" s="25">
        <f t="shared" ref="H38:W38" si="5">SUM(H34:H37)</f>
        <v>746481937</v>
      </c>
      <c r="I38" s="26">
        <f t="shared" si="5"/>
        <v>93720306</v>
      </c>
      <c r="J38" s="26">
        <f t="shared" si="5"/>
        <v>96542447</v>
      </c>
      <c r="K38" s="25">
        <f t="shared" si="5"/>
        <v>936744690</v>
      </c>
      <c r="L38" s="25">
        <f t="shared" si="5"/>
        <v>0</v>
      </c>
      <c r="M38" s="26">
        <f t="shared" si="5"/>
        <v>0</v>
      </c>
      <c r="N38" s="26">
        <f t="shared" si="5"/>
        <v>0</v>
      </c>
      <c r="O38" s="25">
        <f t="shared" si="5"/>
        <v>0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20</v>
      </c>
      <c r="B39" s="15" t="s">
        <v>78</v>
      </c>
      <c r="C39" s="16" t="s">
        <v>79</v>
      </c>
      <c r="D39" s="23">
        <v>453171408</v>
      </c>
      <c r="E39" s="24">
        <v>453171408</v>
      </c>
      <c r="F39" s="24">
        <v>178966098</v>
      </c>
      <c r="G39" s="31">
        <f t="shared" si="1"/>
        <v>0.39491921785144929</v>
      </c>
      <c r="H39" s="23">
        <v>167125452</v>
      </c>
      <c r="I39" s="24">
        <v>5975884</v>
      </c>
      <c r="J39" s="24">
        <v>5864762</v>
      </c>
      <c r="K39" s="23">
        <v>178966098</v>
      </c>
      <c r="L39" s="23">
        <v>0</v>
      </c>
      <c r="M39" s="24">
        <v>0</v>
      </c>
      <c r="N39" s="24">
        <v>0</v>
      </c>
      <c r="O39" s="23">
        <v>0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20</v>
      </c>
      <c r="B40" s="15" t="s">
        <v>80</v>
      </c>
      <c r="C40" s="16" t="s">
        <v>81</v>
      </c>
      <c r="D40" s="23">
        <v>383573041</v>
      </c>
      <c r="E40" s="24">
        <v>383573041</v>
      </c>
      <c r="F40" s="24">
        <v>106273470</v>
      </c>
      <c r="G40" s="31">
        <f t="shared" si="1"/>
        <v>0.27706188558752232</v>
      </c>
      <c r="H40" s="23">
        <v>86780303</v>
      </c>
      <c r="I40" s="24">
        <v>17643715</v>
      </c>
      <c r="J40" s="24">
        <v>1849452</v>
      </c>
      <c r="K40" s="23">
        <v>106273470</v>
      </c>
      <c r="L40" s="23">
        <v>0</v>
      </c>
      <c r="M40" s="24">
        <v>0</v>
      </c>
      <c r="N40" s="24">
        <v>0</v>
      </c>
      <c r="O40" s="23">
        <v>0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20</v>
      </c>
      <c r="B41" s="15" t="s">
        <v>82</v>
      </c>
      <c r="C41" s="16" t="s">
        <v>83</v>
      </c>
      <c r="D41" s="23">
        <v>477958154</v>
      </c>
      <c r="E41" s="24">
        <v>477958154</v>
      </c>
      <c r="F41" s="24">
        <v>222538994</v>
      </c>
      <c r="G41" s="31">
        <f t="shared" si="1"/>
        <v>0.46560350971645942</v>
      </c>
      <c r="H41" s="23">
        <v>156240801</v>
      </c>
      <c r="I41" s="24">
        <v>8887425</v>
      </c>
      <c r="J41" s="24">
        <v>57410768</v>
      </c>
      <c r="K41" s="23">
        <v>222538994</v>
      </c>
      <c r="L41" s="23">
        <v>0</v>
      </c>
      <c r="M41" s="24">
        <v>0</v>
      </c>
      <c r="N41" s="24">
        <v>0</v>
      </c>
      <c r="O41" s="23">
        <v>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20</v>
      </c>
      <c r="B42" s="15" t="s">
        <v>84</v>
      </c>
      <c r="C42" s="16" t="s">
        <v>85</v>
      </c>
      <c r="D42" s="23">
        <v>356282419</v>
      </c>
      <c r="E42" s="24">
        <v>356282419</v>
      </c>
      <c r="F42" s="24">
        <v>149953065</v>
      </c>
      <c r="G42" s="31">
        <f t="shared" si="1"/>
        <v>0.42088258360006253</v>
      </c>
      <c r="H42" s="23">
        <v>143517795</v>
      </c>
      <c r="I42" s="24">
        <v>3528071</v>
      </c>
      <c r="J42" s="24">
        <v>2907199</v>
      </c>
      <c r="K42" s="23">
        <v>149953065</v>
      </c>
      <c r="L42" s="23">
        <v>0</v>
      </c>
      <c r="M42" s="24">
        <v>0</v>
      </c>
      <c r="N42" s="24">
        <v>0</v>
      </c>
      <c r="O42" s="23">
        <v>0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20</v>
      </c>
      <c r="B43" s="15" t="s">
        <v>86</v>
      </c>
      <c r="C43" s="16" t="s">
        <v>87</v>
      </c>
      <c r="D43" s="23">
        <v>1924619251</v>
      </c>
      <c r="E43" s="24">
        <v>1924619251</v>
      </c>
      <c r="F43" s="24">
        <v>785496387</v>
      </c>
      <c r="G43" s="31">
        <f t="shared" si="1"/>
        <v>0.40813079604803348</v>
      </c>
      <c r="H43" s="23">
        <v>654113791</v>
      </c>
      <c r="I43" s="24">
        <v>77189954</v>
      </c>
      <c r="J43" s="24">
        <v>54192642</v>
      </c>
      <c r="K43" s="23">
        <v>785496387</v>
      </c>
      <c r="L43" s="23">
        <v>0</v>
      </c>
      <c r="M43" s="24">
        <v>0</v>
      </c>
      <c r="N43" s="24">
        <v>0</v>
      </c>
      <c r="O43" s="23">
        <v>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35</v>
      </c>
      <c r="B44" s="15" t="s">
        <v>88</v>
      </c>
      <c r="C44" s="16" t="s">
        <v>89</v>
      </c>
      <c r="D44" s="23">
        <v>1893036410</v>
      </c>
      <c r="E44" s="24">
        <v>1893036410</v>
      </c>
      <c r="F44" s="24">
        <v>622653444</v>
      </c>
      <c r="G44" s="31">
        <f t="shared" si="1"/>
        <v>0.32891783840544303</v>
      </c>
      <c r="H44" s="23">
        <v>548555385</v>
      </c>
      <c r="I44" s="24">
        <v>38630009</v>
      </c>
      <c r="J44" s="24">
        <v>35468050</v>
      </c>
      <c r="K44" s="23">
        <v>622653444</v>
      </c>
      <c r="L44" s="23">
        <v>0</v>
      </c>
      <c r="M44" s="24">
        <v>0</v>
      </c>
      <c r="N44" s="24">
        <v>0</v>
      </c>
      <c r="O44" s="23">
        <v>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90</v>
      </c>
      <c r="C45" s="19" t="s">
        <v>0</v>
      </c>
      <c r="D45" s="25">
        <f>SUM(D39:D44)</f>
        <v>5488640683</v>
      </c>
      <c r="E45" s="26">
        <f>SUM(E39:E44)</f>
        <v>5488640683</v>
      </c>
      <c r="F45" s="26">
        <f>SUM(F39:F44)</f>
        <v>2065881458</v>
      </c>
      <c r="G45" s="32">
        <f t="shared" si="1"/>
        <v>0.37639218475326086</v>
      </c>
      <c r="H45" s="25">
        <f t="shared" ref="H45:W45" si="6">SUM(H39:H44)</f>
        <v>1756333527</v>
      </c>
      <c r="I45" s="26">
        <f t="shared" si="6"/>
        <v>151855058</v>
      </c>
      <c r="J45" s="26">
        <f t="shared" si="6"/>
        <v>157692873</v>
      </c>
      <c r="K45" s="25">
        <f t="shared" si="6"/>
        <v>2065881458</v>
      </c>
      <c r="L45" s="25">
        <f t="shared" si="6"/>
        <v>0</v>
      </c>
      <c r="M45" s="26">
        <f t="shared" si="6"/>
        <v>0</v>
      </c>
      <c r="N45" s="26">
        <f t="shared" si="6"/>
        <v>0</v>
      </c>
      <c r="O45" s="25">
        <f t="shared" si="6"/>
        <v>0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20</v>
      </c>
      <c r="B46" s="15" t="s">
        <v>91</v>
      </c>
      <c r="C46" s="16" t="s">
        <v>92</v>
      </c>
      <c r="D46" s="23">
        <v>594609785</v>
      </c>
      <c r="E46" s="24">
        <v>594609785</v>
      </c>
      <c r="F46" s="24">
        <v>230005406</v>
      </c>
      <c r="G46" s="31">
        <f t="shared" si="1"/>
        <v>0.38681739150996314</v>
      </c>
      <c r="H46" s="23">
        <v>183554050</v>
      </c>
      <c r="I46" s="24">
        <v>27090294</v>
      </c>
      <c r="J46" s="24">
        <v>19361062</v>
      </c>
      <c r="K46" s="23">
        <v>230005406</v>
      </c>
      <c r="L46" s="23">
        <v>0</v>
      </c>
      <c r="M46" s="24">
        <v>0</v>
      </c>
      <c r="N46" s="24">
        <v>0</v>
      </c>
      <c r="O46" s="23">
        <v>0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20</v>
      </c>
      <c r="B47" s="15" t="s">
        <v>93</v>
      </c>
      <c r="C47" s="16" t="s">
        <v>94</v>
      </c>
      <c r="D47" s="23">
        <v>410936281</v>
      </c>
      <c r="E47" s="24">
        <v>410936281</v>
      </c>
      <c r="F47" s="24">
        <v>199863203</v>
      </c>
      <c r="G47" s="31">
        <f t="shared" si="1"/>
        <v>0.48636056790517362</v>
      </c>
      <c r="H47" s="23">
        <v>184972606</v>
      </c>
      <c r="I47" s="24">
        <v>6711071</v>
      </c>
      <c r="J47" s="24">
        <v>8179526</v>
      </c>
      <c r="K47" s="23">
        <v>199863203</v>
      </c>
      <c r="L47" s="23">
        <v>0</v>
      </c>
      <c r="M47" s="24">
        <v>0</v>
      </c>
      <c r="N47" s="24">
        <v>0</v>
      </c>
      <c r="O47" s="23">
        <v>0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20</v>
      </c>
      <c r="B48" s="15" t="s">
        <v>95</v>
      </c>
      <c r="C48" s="16" t="s">
        <v>96</v>
      </c>
      <c r="D48" s="23">
        <v>534005916</v>
      </c>
      <c r="E48" s="24">
        <v>534005916</v>
      </c>
      <c r="F48" s="24">
        <v>226548843</v>
      </c>
      <c r="G48" s="31">
        <f t="shared" si="1"/>
        <v>0.42424406961064454</v>
      </c>
      <c r="H48" s="23">
        <v>190920180</v>
      </c>
      <c r="I48" s="24">
        <v>14546471</v>
      </c>
      <c r="J48" s="24">
        <v>21082192</v>
      </c>
      <c r="K48" s="23">
        <v>226548843</v>
      </c>
      <c r="L48" s="23">
        <v>0</v>
      </c>
      <c r="M48" s="24">
        <v>0</v>
      </c>
      <c r="N48" s="24">
        <v>0</v>
      </c>
      <c r="O48" s="23">
        <v>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20</v>
      </c>
      <c r="B49" s="15" t="s">
        <v>97</v>
      </c>
      <c r="C49" s="16" t="s">
        <v>98</v>
      </c>
      <c r="D49" s="23">
        <v>321992972</v>
      </c>
      <c r="E49" s="24">
        <v>321992972</v>
      </c>
      <c r="F49" s="24">
        <v>92188175</v>
      </c>
      <c r="G49" s="31">
        <f t="shared" si="1"/>
        <v>0.28630492904050092</v>
      </c>
      <c r="H49" s="23">
        <v>89754346</v>
      </c>
      <c r="I49" s="24">
        <v>1123468</v>
      </c>
      <c r="J49" s="24">
        <v>1310361</v>
      </c>
      <c r="K49" s="23">
        <v>92188175</v>
      </c>
      <c r="L49" s="23">
        <v>0</v>
      </c>
      <c r="M49" s="24">
        <v>0</v>
      </c>
      <c r="N49" s="24">
        <v>0</v>
      </c>
      <c r="O49" s="23">
        <v>0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35</v>
      </c>
      <c r="B50" s="15" t="s">
        <v>99</v>
      </c>
      <c r="C50" s="16" t="s">
        <v>100</v>
      </c>
      <c r="D50" s="23">
        <v>1138659354</v>
      </c>
      <c r="E50" s="24">
        <v>1138659354</v>
      </c>
      <c r="F50" s="24">
        <v>396965227</v>
      </c>
      <c r="G50" s="31">
        <f t="shared" si="1"/>
        <v>0.34862509635168726</v>
      </c>
      <c r="H50" s="23">
        <v>357966108</v>
      </c>
      <c r="I50" s="24">
        <v>22824791</v>
      </c>
      <c r="J50" s="24">
        <v>16174328</v>
      </c>
      <c r="K50" s="23">
        <v>396965227</v>
      </c>
      <c r="L50" s="23">
        <v>0</v>
      </c>
      <c r="M50" s="24">
        <v>0</v>
      </c>
      <c r="N50" s="24">
        <v>0</v>
      </c>
      <c r="O50" s="23">
        <v>0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101</v>
      </c>
      <c r="C51" s="19" t="s">
        <v>0</v>
      </c>
      <c r="D51" s="25">
        <f>SUM(D46:D50)</f>
        <v>3000204308</v>
      </c>
      <c r="E51" s="26">
        <f>SUM(E46:E50)</f>
        <v>3000204308</v>
      </c>
      <c r="F51" s="26">
        <f>SUM(F46:F50)</f>
        <v>1145570854</v>
      </c>
      <c r="G51" s="32">
        <f t="shared" si="1"/>
        <v>0.38183094762758402</v>
      </c>
      <c r="H51" s="25">
        <f t="shared" ref="H51:W51" si="7">SUM(H46:H50)</f>
        <v>1007167290</v>
      </c>
      <c r="I51" s="26">
        <f t="shared" si="7"/>
        <v>72296095</v>
      </c>
      <c r="J51" s="26">
        <f t="shared" si="7"/>
        <v>66107469</v>
      </c>
      <c r="K51" s="25">
        <f t="shared" si="7"/>
        <v>1145570854</v>
      </c>
      <c r="L51" s="25">
        <f t="shared" si="7"/>
        <v>0</v>
      </c>
      <c r="M51" s="26">
        <f t="shared" si="7"/>
        <v>0</v>
      </c>
      <c r="N51" s="26">
        <f t="shared" si="7"/>
        <v>0</v>
      </c>
      <c r="O51" s="25">
        <f t="shared" si="7"/>
        <v>0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54874201469</v>
      </c>
      <c r="E52" s="26">
        <f>SUM(E6:E7,E9:E16,E18:E24,E26:E32,E34:E37,E39:E44,E46:E50)</f>
        <v>55037979738</v>
      </c>
      <c r="F52" s="26">
        <f>SUM(F6:F7,F9:F16,F18:F24,F26:F32,F34:F37,F39:F44,F46:F50)</f>
        <v>18941551727</v>
      </c>
      <c r="G52" s="32">
        <f t="shared" si="1"/>
        <v>0.34518136428282464</v>
      </c>
      <c r="H52" s="25">
        <f t="shared" ref="H52:W52" si="8">SUM(H6:H7,H9:H16,H18:H24,H26:H32,H34:H37,H39:H44,H46:H50)</f>
        <v>14376849906</v>
      </c>
      <c r="I52" s="26">
        <f t="shared" si="8"/>
        <v>2039736820</v>
      </c>
      <c r="J52" s="26">
        <f t="shared" si="8"/>
        <v>2524965001</v>
      </c>
      <c r="K52" s="25">
        <f t="shared" si="8"/>
        <v>18941551727</v>
      </c>
      <c r="L52" s="25">
        <f t="shared" si="8"/>
        <v>0</v>
      </c>
      <c r="M52" s="26">
        <f t="shared" si="8"/>
        <v>0</v>
      </c>
      <c r="N52" s="26">
        <f t="shared" si="8"/>
        <v>0</v>
      </c>
      <c r="O52" s="25">
        <f t="shared" si="8"/>
        <v>0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14</v>
      </c>
      <c r="B55" s="15" t="s">
        <v>104</v>
      </c>
      <c r="C55" s="16" t="s">
        <v>105</v>
      </c>
      <c r="D55" s="23">
        <v>11640586868</v>
      </c>
      <c r="E55" s="24">
        <v>11640586868</v>
      </c>
      <c r="F55" s="24">
        <v>3230436845</v>
      </c>
      <c r="G55" s="31">
        <f t="shared" ref="G55:G83" si="9">IF(($D55      =0),0,($F55      /$D55      ))</f>
        <v>0.27751494676617022</v>
      </c>
      <c r="H55" s="23">
        <v>1337370941</v>
      </c>
      <c r="I55" s="24">
        <v>1100060362</v>
      </c>
      <c r="J55" s="24">
        <v>793005542</v>
      </c>
      <c r="K55" s="23">
        <v>3230436845</v>
      </c>
      <c r="L55" s="23">
        <v>0</v>
      </c>
      <c r="M55" s="24">
        <v>0</v>
      </c>
      <c r="N55" s="24">
        <v>0</v>
      </c>
      <c r="O55" s="23">
        <v>0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19</v>
      </c>
      <c r="C56" s="19" t="s">
        <v>0</v>
      </c>
      <c r="D56" s="25">
        <f>D55</f>
        <v>11640586868</v>
      </c>
      <c r="E56" s="26">
        <f>E55</f>
        <v>11640586868</v>
      </c>
      <c r="F56" s="26">
        <f>F55</f>
        <v>3230436845</v>
      </c>
      <c r="G56" s="32">
        <f t="shared" si="9"/>
        <v>0.27751494676617022</v>
      </c>
      <c r="H56" s="25">
        <f t="shared" ref="H56:W56" si="10">H55</f>
        <v>1337370941</v>
      </c>
      <c r="I56" s="26">
        <f t="shared" si="10"/>
        <v>1100060362</v>
      </c>
      <c r="J56" s="26">
        <f t="shared" si="10"/>
        <v>793005542</v>
      </c>
      <c r="K56" s="25">
        <f t="shared" si="10"/>
        <v>3230436845</v>
      </c>
      <c r="L56" s="25">
        <f t="shared" si="10"/>
        <v>0</v>
      </c>
      <c r="M56" s="26">
        <f t="shared" si="10"/>
        <v>0</v>
      </c>
      <c r="N56" s="26">
        <f t="shared" si="10"/>
        <v>0</v>
      </c>
      <c r="O56" s="25">
        <f t="shared" si="10"/>
        <v>0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20</v>
      </c>
      <c r="B57" s="15" t="s">
        <v>106</v>
      </c>
      <c r="C57" s="16" t="s">
        <v>107</v>
      </c>
      <c r="D57" s="23">
        <v>249805269</v>
      </c>
      <c r="E57" s="24">
        <v>249805269</v>
      </c>
      <c r="F57" s="24">
        <v>77494363</v>
      </c>
      <c r="G57" s="31">
        <f t="shared" si="9"/>
        <v>0.31021908909375329</v>
      </c>
      <c r="H57" s="23">
        <v>46834344</v>
      </c>
      <c r="I57" s="24">
        <v>16343418</v>
      </c>
      <c r="J57" s="24">
        <v>14316601</v>
      </c>
      <c r="K57" s="23">
        <v>77494363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20</v>
      </c>
      <c r="B58" s="15" t="s">
        <v>108</v>
      </c>
      <c r="C58" s="16" t="s">
        <v>109</v>
      </c>
      <c r="D58" s="23">
        <v>477931227</v>
      </c>
      <c r="E58" s="24">
        <v>477931227</v>
      </c>
      <c r="F58" s="24">
        <v>9710777</v>
      </c>
      <c r="G58" s="31">
        <f t="shared" si="9"/>
        <v>2.0318356389799154E-2</v>
      </c>
      <c r="H58" s="23">
        <v>24588530</v>
      </c>
      <c r="I58" s="24">
        <v>-28936449</v>
      </c>
      <c r="J58" s="24">
        <v>14058696</v>
      </c>
      <c r="K58" s="23">
        <v>9710777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20</v>
      </c>
      <c r="B59" s="15" t="s">
        <v>110</v>
      </c>
      <c r="C59" s="16" t="s">
        <v>111</v>
      </c>
      <c r="D59" s="23">
        <v>259933248</v>
      </c>
      <c r="E59" s="24">
        <v>259933248</v>
      </c>
      <c r="F59" s="24">
        <v>12155412</v>
      </c>
      <c r="G59" s="31">
        <f t="shared" si="9"/>
        <v>4.6763590627698387E-2</v>
      </c>
      <c r="H59" s="23">
        <v>0</v>
      </c>
      <c r="I59" s="24">
        <v>15472372</v>
      </c>
      <c r="J59" s="24">
        <v>-3316960</v>
      </c>
      <c r="K59" s="23">
        <v>12155412</v>
      </c>
      <c r="L59" s="23">
        <v>0</v>
      </c>
      <c r="M59" s="24">
        <v>0</v>
      </c>
      <c r="N59" s="24">
        <v>0</v>
      </c>
      <c r="O59" s="23">
        <v>0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35</v>
      </c>
      <c r="B60" s="15" t="s">
        <v>112</v>
      </c>
      <c r="C60" s="16" t="s">
        <v>113</v>
      </c>
      <c r="D60" s="23">
        <v>66395999</v>
      </c>
      <c r="E60" s="24">
        <v>66395999</v>
      </c>
      <c r="F60" s="24">
        <v>25001860</v>
      </c>
      <c r="G60" s="31">
        <f t="shared" si="9"/>
        <v>0.37655672595573114</v>
      </c>
      <c r="H60" s="23">
        <v>23255414</v>
      </c>
      <c r="I60" s="24">
        <v>886481</v>
      </c>
      <c r="J60" s="24">
        <v>859965</v>
      </c>
      <c r="K60" s="23">
        <v>25001860</v>
      </c>
      <c r="L60" s="23">
        <v>0</v>
      </c>
      <c r="M60" s="24">
        <v>0</v>
      </c>
      <c r="N60" s="24">
        <v>0</v>
      </c>
      <c r="O60" s="23">
        <v>0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114</v>
      </c>
      <c r="C61" s="19" t="s">
        <v>0</v>
      </c>
      <c r="D61" s="25">
        <f>SUM(D57:D60)</f>
        <v>1054065743</v>
      </c>
      <c r="E61" s="26">
        <f>SUM(E57:E60)</f>
        <v>1054065743</v>
      </c>
      <c r="F61" s="26">
        <f>SUM(F57:F60)</f>
        <v>124362412</v>
      </c>
      <c r="G61" s="32">
        <f t="shared" si="9"/>
        <v>0.11798354403023227</v>
      </c>
      <c r="H61" s="25">
        <f t="shared" ref="H61:W61" si="11">SUM(H57:H60)</f>
        <v>94678288</v>
      </c>
      <c r="I61" s="26">
        <f t="shared" si="11"/>
        <v>3765822</v>
      </c>
      <c r="J61" s="26">
        <f t="shared" si="11"/>
        <v>25918302</v>
      </c>
      <c r="K61" s="25">
        <f t="shared" si="11"/>
        <v>124362412</v>
      </c>
      <c r="L61" s="25">
        <f t="shared" si="11"/>
        <v>0</v>
      </c>
      <c r="M61" s="26">
        <f t="shared" si="11"/>
        <v>0</v>
      </c>
      <c r="N61" s="26">
        <f t="shared" si="11"/>
        <v>0</v>
      </c>
      <c r="O61" s="25">
        <f t="shared" si="11"/>
        <v>0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20</v>
      </c>
      <c r="B62" s="15" t="s">
        <v>115</v>
      </c>
      <c r="C62" s="16" t="s">
        <v>116</v>
      </c>
      <c r="D62" s="23">
        <v>450903245</v>
      </c>
      <c r="E62" s="24">
        <v>450903245</v>
      </c>
      <c r="F62" s="24">
        <v>84047721</v>
      </c>
      <c r="G62" s="31">
        <f t="shared" si="9"/>
        <v>0.1863985720484225</v>
      </c>
      <c r="H62" s="23">
        <v>27678007</v>
      </c>
      <c r="I62" s="24">
        <v>27497890</v>
      </c>
      <c r="J62" s="24">
        <v>28871824</v>
      </c>
      <c r="K62" s="23">
        <v>84047721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20</v>
      </c>
      <c r="B63" s="15" t="s">
        <v>117</v>
      </c>
      <c r="C63" s="16" t="s">
        <v>118</v>
      </c>
      <c r="D63" s="23">
        <v>307279984</v>
      </c>
      <c r="E63" s="24">
        <v>307279984</v>
      </c>
      <c r="F63" s="24">
        <v>79162627</v>
      </c>
      <c r="G63" s="31">
        <f t="shared" si="9"/>
        <v>0.25762376699420814</v>
      </c>
      <c r="H63" s="23">
        <v>12001959</v>
      </c>
      <c r="I63" s="24">
        <v>50529041</v>
      </c>
      <c r="J63" s="24">
        <v>16631627</v>
      </c>
      <c r="K63" s="23">
        <v>79162627</v>
      </c>
      <c r="L63" s="23">
        <v>0</v>
      </c>
      <c r="M63" s="24">
        <v>0</v>
      </c>
      <c r="N63" s="24">
        <v>0</v>
      </c>
      <c r="O63" s="23">
        <v>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20</v>
      </c>
      <c r="B64" s="15" t="s">
        <v>119</v>
      </c>
      <c r="C64" s="16" t="s">
        <v>120</v>
      </c>
      <c r="D64" s="23">
        <v>332859947</v>
      </c>
      <c r="E64" s="24">
        <v>332859947</v>
      </c>
      <c r="F64" s="24">
        <v>94244271</v>
      </c>
      <c r="G64" s="31">
        <f t="shared" si="9"/>
        <v>0.28313490959006854</v>
      </c>
      <c r="H64" s="23">
        <v>73696380</v>
      </c>
      <c r="I64" s="24">
        <v>10119328</v>
      </c>
      <c r="J64" s="24">
        <v>10428563</v>
      </c>
      <c r="K64" s="23">
        <v>94244271</v>
      </c>
      <c r="L64" s="23">
        <v>0</v>
      </c>
      <c r="M64" s="24">
        <v>0</v>
      </c>
      <c r="N64" s="24">
        <v>0</v>
      </c>
      <c r="O64" s="23">
        <v>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20</v>
      </c>
      <c r="B65" s="15" t="s">
        <v>121</v>
      </c>
      <c r="C65" s="16" t="s">
        <v>122</v>
      </c>
      <c r="D65" s="23">
        <v>4536590380</v>
      </c>
      <c r="E65" s="24">
        <v>4536590380</v>
      </c>
      <c r="F65" s="24">
        <v>1115570012</v>
      </c>
      <c r="G65" s="31">
        <f t="shared" si="9"/>
        <v>0.24590494590785603</v>
      </c>
      <c r="H65" s="23">
        <v>586321947</v>
      </c>
      <c r="I65" s="24">
        <v>259080495</v>
      </c>
      <c r="J65" s="24">
        <v>270167570</v>
      </c>
      <c r="K65" s="23">
        <v>1115570012</v>
      </c>
      <c r="L65" s="23">
        <v>0</v>
      </c>
      <c r="M65" s="24">
        <v>0</v>
      </c>
      <c r="N65" s="24">
        <v>0</v>
      </c>
      <c r="O65" s="23">
        <v>0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20</v>
      </c>
      <c r="B66" s="15" t="s">
        <v>123</v>
      </c>
      <c r="C66" s="16" t="s">
        <v>124</v>
      </c>
      <c r="D66" s="23">
        <v>546493025</v>
      </c>
      <c r="E66" s="24">
        <v>546493025</v>
      </c>
      <c r="F66" s="24">
        <v>198816855</v>
      </c>
      <c r="G66" s="31">
        <f t="shared" si="9"/>
        <v>0.36380492687898441</v>
      </c>
      <c r="H66" s="23">
        <v>84909406</v>
      </c>
      <c r="I66" s="24">
        <v>59267587</v>
      </c>
      <c r="J66" s="24">
        <v>54639862</v>
      </c>
      <c r="K66" s="23">
        <v>198816855</v>
      </c>
      <c r="L66" s="23">
        <v>0</v>
      </c>
      <c r="M66" s="24">
        <v>0</v>
      </c>
      <c r="N66" s="24">
        <v>0</v>
      </c>
      <c r="O66" s="23">
        <v>0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35</v>
      </c>
      <c r="B67" s="15" t="s">
        <v>125</v>
      </c>
      <c r="C67" s="16" t="s">
        <v>126</v>
      </c>
      <c r="D67" s="23">
        <v>169741000</v>
      </c>
      <c r="E67" s="24">
        <v>169741000</v>
      </c>
      <c r="F67" s="24">
        <v>65650119</v>
      </c>
      <c r="G67" s="31">
        <f t="shared" si="9"/>
        <v>0.38676642060551075</v>
      </c>
      <c r="H67" s="23">
        <v>65241689</v>
      </c>
      <c r="I67" s="24">
        <v>401857</v>
      </c>
      <c r="J67" s="24">
        <v>6573</v>
      </c>
      <c r="K67" s="23">
        <v>65650119</v>
      </c>
      <c r="L67" s="23">
        <v>0</v>
      </c>
      <c r="M67" s="24">
        <v>0</v>
      </c>
      <c r="N67" s="24">
        <v>0</v>
      </c>
      <c r="O67" s="23">
        <v>0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127</v>
      </c>
      <c r="C68" s="19" t="s">
        <v>0</v>
      </c>
      <c r="D68" s="25">
        <f>SUM(D62:D67)</f>
        <v>6343867581</v>
      </c>
      <c r="E68" s="26">
        <f>SUM(E62:E67)</f>
        <v>6343867581</v>
      </c>
      <c r="F68" s="26">
        <f>SUM(F62:F67)</f>
        <v>1637491605</v>
      </c>
      <c r="G68" s="32">
        <f t="shared" si="9"/>
        <v>0.25812197119377422</v>
      </c>
      <c r="H68" s="25">
        <f t="shared" ref="H68:W68" si="12">SUM(H62:H67)</f>
        <v>849849388</v>
      </c>
      <c r="I68" s="26">
        <f t="shared" si="12"/>
        <v>406896198</v>
      </c>
      <c r="J68" s="26">
        <f t="shared" si="12"/>
        <v>380746019</v>
      </c>
      <c r="K68" s="25">
        <f t="shared" si="12"/>
        <v>1637491605</v>
      </c>
      <c r="L68" s="25">
        <f t="shared" si="12"/>
        <v>0</v>
      </c>
      <c r="M68" s="26">
        <f t="shared" si="12"/>
        <v>0</v>
      </c>
      <c r="N68" s="26">
        <f t="shared" si="12"/>
        <v>0</v>
      </c>
      <c r="O68" s="25">
        <f t="shared" si="12"/>
        <v>0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20</v>
      </c>
      <c r="B69" s="15" t="s">
        <v>128</v>
      </c>
      <c r="C69" s="16" t="s">
        <v>129</v>
      </c>
      <c r="D69" s="23">
        <v>773089116</v>
      </c>
      <c r="E69" s="24">
        <v>773089116</v>
      </c>
      <c r="F69" s="24">
        <v>248005395</v>
      </c>
      <c r="G69" s="31">
        <f t="shared" si="9"/>
        <v>0.32079793890152247</v>
      </c>
      <c r="H69" s="23">
        <v>160463223</v>
      </c>
      <c r="I69" s="24">
        <v>42943116</v>
      </c>
      <c r="J69" s="24">
        <v>44599056</v>
      </c>
      <c r="K69" s="23">
        <v>248005395</v>
      </c>
      <c r="L69" s="23">
        <v>0</v>
      </c>
      <c r="M69" s="24">
        <v>0</v>
      </c>
      <c r="N69" s="24">
        <v>0</v>
      </c>
      <c r="O69" s="23">
        <v>0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20</v>
      </c>
      <c r="B70" s="15" t="s">
        <v>130</v>
      </c>
      <c r="C70" s="16" t="s">
        <v>131</v>
      </c>
      <c r="D70" s="23">
        <v>1163410313</v>
      </c>
      <c r="E70" s="24">
        <v>1163410313</v>
      </c>
      <c r="F70" s="24">
        <v>341938176</v>
      </c>
      <c r="G70" s="31">
        <f t="shared" si="9"/>
        <v>0.2939102156643853</v>
      </c>
      <c r="H70" s="23">
        <v>189060736</v>
      </c>
      <c r="I70" s="24">
        <v>79399453</v>
      </c>
      <c r="J70" s="24">
        <v>73477987</v>
      </c>
      <c r="K70" s="23">
        <v>341938176</v>
      </c>
      <c r="L70" s="23">
        <v>0</v>
      </c>
      <c r="M70" s="24">
        <v>0</v>
      </c>
      <c r="N70" s="24">
        <v>0</v>
      </c>
      <c r="O70" s="23">
        <v>0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20</v>
      </c>
      <c r="B71" s="15" t="s">
        <v>132</v>
      </c>
      <c r="C71" s="16" t="s">
        <v>133</v>
      </c>
      <c r="D71" s="23">
        <v>555695519</v>
      </c>
      <c r="E71" s="24">
        <v>555695519</v>
      </c>
      <c r="F71" s="24">
        <v>167711786</v>
      </c>
      <c r="G71" s="31">
        <f t="shared" si="9"/>
        <v>0.30180517975348298</v>
      </c>
      <c r="H71" s="23">
        <v>95762522</v>
      </c>
      <c r="I71" s="24">
        <v>35155394</v>
      </c>
      <c r="J71" s="24">
        <v>36793870</v>
      </c>
      <c r="K71" s="23">
        <v>167711786</v>
      </c>
      <c r="L71" s="23">
        <v>0</v>
      </c>
      <c r="M71" s="24">
        <v>0</v>
      </c>
      <c r="N71" s="24">
        <v>0</v>
      </c>
      <c r="O71" s="23">
        <v>0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20</v>
      </c>
      <c r="B72" s="15" t="s">
        <v>134</v>
      </c>
      <c r="C72" s="16" t="s">
        <v>135</v>
      </c>
      <c r="D72" s="23">
        <v>2137247148</v>
      </c>
      <c r="E72" s="24">
        <v>2137247148</v>
      </c>
      <c r="F72" s="24">
        <v>565170810</v>
      </c>
      <c r="G72" s="31">
        <f t="shared" si="9"/>
        <v>0.26443867782389013</v>
      </c>
      <c r="H72" s="23">
        <v>405067850</v>
      </c>
      <c r="I72" s="24">
        <v>69519763</v>
      </c>
      <c r="J72" s="24">
        <v>90583197</v>
      </c>
      <c r="K72" s="23">
        <v>565170810</v>
      </c>
      <c r="L72" s="23">
        <v>0</v>
      </c>
      <c r="M72" s="24">
        <v>0</v>
      </c>
      <c r="N72" s="24">
        <v>0</v>
      </c>
      <c r="O72" s="23">
        <v>0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20</v>
      </c>
      <c r="B73" s="15" t="s">
        <v>136</v>
      </c>
      <c r="C73" s="16" t="s">
        <v>137</v>
      </c>
      <c r="D73" s="23">
        <v>247535024</v>
      </c>
      <c r="E73" s="24">
        <v>247535024</v>
      </c>
      <c r="F73" s="24">
        <v>22594802</v>
      </c>
      <c r="G73" s="31">
        <f t="shared" si="9"/>
        <v>9.1279212270179599E-2</v>
      </c>
      <c r="H73" s="23">
        <v>0</v>
      </c>
      <c r="I73" s="24">
        <v>13524629</v>
      </c>
      <c r="J73" s="24">
        <v>9070173</v>
      </c>
      <c r="K73" s="23">
        <v>22594802</v>
      </c>
      <c r="L73" s="23">
        <v>0</v>
      </c>
      <c r="M73" s="24">
        <v>0</v>
      </c>
      <c r="N73" s="24">
        <v>0</v>
      </c>
      <c r="O73" s="23">
        <v>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20</v>
      </c>
      <c r="B74" s="15" t="s">
        <v>138</v>
      </c>
      <c r="C74" s="16" t="s">
        <v>139</v>
      </c>
      <c r="D74" s="23">
        <v>423371612</v>
      </c>
      <c r="E74" s="24">
        <v>423371612</v>
      </c>
      <c r="F74" s="24">
        <v>102891126</v>
      </c>
      <c r="G74" s="31">
        <f t="shared" si="9"/>
        <v>0.2430279288541434</v>
      </c>
      <c r="H74" s="23">
        <v>0</v>
      </c>
      <c r="I74" s="24">
        <v>75272920</v>
      </c>
      <c r="J74" s="24">
        <v>27618206</v>
      </c>
      <c r="K74" s="23">
        <v>102891126</v>
      </c>
      <c r="L74" s="23">
        <v>0</v>
      </c>
      <c r="M74" s="24">
        <v>0</v>
      </c>
      <c r="N74" s="24">
        <v>0</v>
      </c>
      <c r="O74" s="23">
        <v>0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35</v>
      </c>
      <c r="B75" s="15" t="s">
        <v>140</v>
      </c>
      <c r="C75" s="16" t="s">
        <v>141</v>
      </c>
      <c r="D75" s="23">
        <v>191513325</v>
      </c>
      <c r="E75" s="24">
        <v>191513325</v>
      </c>
      <c r="F75" s="24">
        <v>52446062</v>
      </c>
      <c r="G75" s="31">
        <f t="shared" si="9"/>
        <v>0.27385072030888713</v>
      </c>
      <c r="H75" s="23">
        <v>49251297</v>
      </c>
      <c r="I75" s="24">
        <v>1326784</v>
      </c>
      <c r="J75" s="24">
        <v>1867981</v>
      </c>
      <c r="K75" s="23">
        <v>52446062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142</v>
      </c>
      <c r="C76" s="19" t="s">
        <v>0</v>
      </c>
      <c r="D76" s="25">
        <f>SUM(D69:D75)</f>
        <v>5491862057</v>
      </c>
      <c r="E76" s="26">
        <f>SUM(E69:E75)</f>
        <v>5491862057</v>
      </c>
      <c r="F76" s="26">
        <f>SUM(F69:F75)</f>
        <v>1500758157</v>
      </c>
      <c r="G76" s="32">
        <f t="shared" si="9"/>
        <v>0.27326945604671804</v>
      </c>
      <c r="H76" s="25">
        <f t="shared" ref="H76:W76" si="13">SUM(H69:H75)</f>
        <v>899605628</v>
      </c>
      <c r="I76" s="26">
        <f t="shared" si="13"/>
        <v>317142059</v>
      </c>
      <c r="J76" s="26">
        <f t="shared" si="13"/>
        <v>284010470</v>
      </c>
      <c r="K76" s="25">
        <f t="shared" si="13"/>
        <v>1500758157</v>
      </c>
      <c r="L76" s="25">
        <f t="shared" si="13"/>
        <v>0</v>
      </c>
      <c r="M76" s="26">
        <f t="shared" si="13"/>
        <v>0</v>
      </c>
      <c r="N76" s="26">
        <f t="shared" si="13"/>
        <v>0</v>
      </c>
      <c r="O76" s="25">
        <f t="shared" si="13"/>
        <v>0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20</v>
      </c>
      <c r="B77" s="15" t="s">
        <v>143</v>
      </c>
      <c r="C77" s="16" t="s">
        <v>144</v>
      </c>
      <c r="D77" s="23">
        <v>1429951371</v>
      </c>
      <c r="E77" s="24">
        <v>1429951371</v>
      </c>
      <c r="F77" s="24">
        <v>389352421</v>
      </c>
      <c r="G77" s="31">
        <f t="shared" si="9"/>
        <v>0.27228367963850147</v>
      </c>
      <c r="H77" s="23">
        <v>226881784</v>
      </c>
      <c r="I77" s="24">
        <v>75338091</v>
      </c>
      <c r="J77" s="24">
        <v>87132546</v>
      </c>
      <c r="K77" s="23">
        <v>389352421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20</v>
      </c>
      <c r="B78" s="15" t="s">
        <v>145</v>
      </c>
      <c r="C78" s="16" t="s">
        <v>146</v>
      </c>
      <c r="D78" s="23">
        <v>1975770792</v>
      </c>
      <c r="E78" s="24">
        <v>1975770792</v>
      </c>
      <c r="F78" s="24">
        <v>293735029</v>
      </c>
      <c r="G78" s="31">
        <f t="shared" si="9"/>
        <v>0.1486685754184385</v>
      </c>
      <c r="H78" s="23">
        <v>177290846</v>
      </c>
      <c r="I78" s="24">
        <v>58582202</v>
      </c>
      <c r="J78" s="24">
        <v>57861981</v>
      </c>
      <c r="K78" s="23">
        <v>293735029</v>
      </c>
      <c r="L78" s="23">
        <v>0</v>
      </c>
      <c r="M78" s="24">
        <v>0</v>
      </c>
      <c r="N78" s="24">
        <v>0</v>
      </c>
      <c r="O78" s="23">
        <v>0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20</v>
      </c>
      <c r="B79" s="15" t="s">
        <v>147</v>
      </c>
      <c r="C79" s="16" t="s">
        <v>148</v>
      </c>
      <c r="D79" s="23">
        <v>2114475400</v>
      </c>
      <c r="E79" s="24">
        <v>2114475400</v>
      </c>
      <c r="F79" s="24">
        <v>527591961</v>
      </c>
      <c r="G79" s="31">
        <f t="shared" si="9"/>
        <v>0.24951435282718351</v>
      </c>
      <c r="H79" s="23">
        <v>261099081</v>
      </c>
      <c r="I79" s="24">
        <v>129934615</v>
      </c>
      <c r="J79" s="24">
        <v>136558265</v>
      </c>
      <c r="K79" s="23">
        <v>527591961</v>
      </c>
      <c r="L79" s="23">
        <v>0</v>
      </c>
      <c r="M79" s="24">
        <v>0</v>
      </c>
      <c r="N79" s="24">
        <v>0</v>
      </c>
      <c r="O79" s="23">
        <v>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20</v>
      </c>
      <c r="B80" s="15" t="s">
        <v>149</v>
      </c>
      <c r="C80" s="16" t="s">
        <v>150</v>
      </c>
      <c r="D80" s="23">
        <v>372059382</v>
      </c>
      <c r="E80" s="24">
        <v>372059382</v>
      </c>
      <c r="F80" s="24">
        <v>128383043</v>
      </c>
      <c r="G80" s="31">
        <f t="shared" si="9"/>
        <v>0.34506062529556103</v>
      </c>
      <c r="H80" s="23">
        <v>81979859</v>
      </c>
      <c r="I80" s="24">
        <v>24300599</v>
      </c>
      <c r="J80" s="24">
        <v>22102585</v>
      </c>
      <c r="K80" s="23">
        <v>128383043</v>
      </c>
      <c r="L80" s="23">
        <v>0</v>
      </c>
      <c r="M80" s="24">
        <v>0</v>
      </c>
      <c r="N80" s="24">
        <v>0</v>
      </c>
      <c r="O80" s="23">
        <v>0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35</v>
      </c>
      <c r="B81" s="15" t="s">
        <v>151</v>
      </c>
      <c r="C81" s="16" t="s">
        <v>152</v>
      </c>
      <c r="D81" s="23">
        <v>208930739</v>
      </c>
      <c r="E81" s="24">
        <v>208930739</v>
      </c>
      <c r="F81" s="24">
        <v>77513792</v>
      </c>
      <c r="G81" s="31">
        <f t="shared" si="9"/>
        <v>0.37100233489338302</v>
      </c>
      <c r="H81" s="23">
        <v>259328</v>
      </c>
      <c r="I81" s="24">
        <v>437033</v>
      </c>
      <c r="J81" s="24">
        <v>76817431</v>
      </c>
      <c r="K81" s="23">
        <v>77513792</v>
      </c>
      <c r="L81" s="23">
        <v>0</v>
      </c>
      <c r="M81" s="24">
        <v>0</v>
      </c>
      <c r="N81" s="24">
        <v>0</v>
      </c>
      <c r="O81" s="23">
        <v>0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153</v>
      </c>
      <c r="C82" s="19" t="s">
        <v>0</v>
      </c>
      <c r="D82" s="25">
        <f>SUM(D77:D81)</f>
        <v>6101187684</v>
      </c>
      <c r="E82" s="26">
        <f>SUM(E77:E81)</f>
        <v>6101187684</v>
      </c>
      <c r="F82" s="26">
        <f>SUM(F77:F81)</f>
        <v>1416576246</v>
      </c>
      <c r="G82" s="32">
        <f t="shared" si="9"/>
        <v>0.2321804080400422</v>
      </c>
      <c r="H82" s="25">
        <f t="shared" ref="H82:W82" si="14">SUM(H77:H81)</f>
        <v>747510898</v>
      </c>
      <c r="I82" s="26">
        <f t="shared" si="14"/>
        <v>288592540</v>
      </c>
      <c r="J82" s="26">
        <f t="shared" si="14"/>
        <v>380472808</v>
      </c>
      <c r="K82" s="25">
        <f t="shared" si="14"/>
        <v>1416576246</v>
      </c>
      <c r="L82" s="25">
        <f t="shared" si="14"/>
        <v>0</v>
      </c>
      <c r="M82" s="26">
        <f t="shared" si="14"/>
        <v>0</v>
      </c>
      <c r="N82" s="26">
        <f t="shared" si="14"/>
        <v>0</v>
      </c>
      <c r="O82" s="25">
        <f t="shared" si="14"/>
        <v>0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30631569933</v>
      </c>
      <c r="E83" s="26">
        <f>SUM(E55,E57:E60,E62:E67,E69:E75,E77:E81)</f>
        <v>30631569933</v>
      </c>
      <c r="F83" s="26">
        <f>SUM(F55,F57:F60,F62:F67,F69:F75,F77:F81)</f>
        <v>7909625265</v>
      </c>
      <c r="G83" s="32">
        <f t="shared" si="9"/>
        <v>0.25821808292231224</v>
      </c>
      <c r="H83" s="25">
        <f t="shared" ref="H83:W83" si="15">SUM(H55,H57:H60,H62:H67,H69:H75,H77:H81)</f>
        <v>3929015143</v>
      </c>
      <c r="I83" s="26">
        <f t="shared" si="15"/>
        <v>2116456981</v>
      </c>
      <c r="J83" s="26">
        <f t="shared" si="15"/>
        <v>1864153141</v>
      </c>
      <c r="K83" s="25">
        <f t="shared" si="15"/>
        <v>7909625265</v>
      </c>
      <c r="L83" s="25">
        <f t="shared" si="15"/>
        <v>0</v>
      </c>
      <c r="M83" s="26">
        <f t="shared" si="15"/>
        <v>0</v>
      </c>
      <c r="N83" s="26">
        <f t="shared" si="15"/>
        <v>0</v>
      </c>
      <c r="O83" s="25">
        <f t="shared" si="15"/>
        <v>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14</v>
      </c>
      <c r="B86" s="15" t="s">
        <v>156</v>
      </c>
      <c r="C86" s="16" t="s">
        <v>157</v>
      </c>
      <c r="D86" s="23">
        <v>65495404835</v>
      </c>
      <c r="E86" s="24">
        <v>65495404835</v>
      </c>
      <c r="F86" s="24">
        <v>18177798348</v>
      </c>
      <c r="G86" s="31">
        <f t="shared" ref="G86:G99" si="16">IF(($D86      =0),0,($F86      /$D86      ))</f>
        <v>0.27754310999061099</v>
      </c>
      <c r="H86" s="23">
        <v>7453141646</v>
      </c>
      <c r="I86" s="24">
        <v>5603464802</v>
      </c>
      <c r="J86" s="24">
        <v>5121191900</v>
      </c>
      <c r="K86" s="23">
        <v>18177798348</v>
      </c>
      <c r="L86" s="23">
        <v>0</v>
      </c>
      <c r="M86" s="24">
        <v>0</v>
      </c>
      <c r="N86" s="24">
        <v>0</v>
      </c>
      <c r="O86" s="23">
        <v>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14</v>
      </c>
      <c r="B87" s="15" t="s">
        <v>158</v>
      </c>
      <c r="C87" s="16" t="s">
        <v>159</v>
      </c>
      <c r="D87" s="23">
        <v>84820301496</v>
      </c>
      <c r="E87" s="24">
        <v>84820301496</v>
      </c>
      <c r="F87" s="24">
        <v>24573156673</v>
      </c>
      <c r="G87" s="31">
        <f t="shared" si="16"/>
        <v>0.28970843347165931</v>
      </c>
      <c r="H87" s="23">
        <v>9863931558</v>
      </c>
      <c r="I87" s="24">
        <v>7407300136</v>
      </c>
      <c r="J87" s="24">
        <v>7301924979</v>
      </c>
      <c r="K87" s="23">
        <v>24573156673</v>
      </c>
      <c r="L87" s="23">
        <v>0</v>
      </c>
      <c r="M87" s="24">
        <v>0</v>
      </c>
      <c r="N87" s="24">
        <v>0</v>
      </c>
      <c r="O87" s="23">
        <v>0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14</v>
      </c>
      <c r="B88" s="15" t="s">
        <v>160</v>
      </c>
      <c r="C88" s="16" t="s">
        <v>161</v>
      </c>
      <c r="D88" s="23">
        <v>53380626144</v>
      </c>
      <c r="E88" s="24">
        <v>53380626144</v>
      </c>
      <c r="F88" s="24">
        <v>14478023180</v>
      </c>
      <c r="G88" s="31">
        <f t="shared" si="16"/>
        <v>0.2712224307924746</v>
      </c>
      <c r="H88" s="23">
        <v>5467370644</v>
      </c>
      <c r="I88" s="24">
        <v>5467370643</v>
      </c>
      <c r="J88" s="24">
        <v>3543281893</v>
      </c>
      <c r="K88" s="23">
        <v>14478023180</v>
      </c>
      <c r="L88" s="23">
        <v>0</v>
      </c>
      <c r="M88" s="24">
        <v>0</v>
      </c>
      <c r="N88" s="24">
        <v>0</v>
      </c>
      <c r="O88" s="23">
        <v>0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19</v>
      </c>
      <c r="C89" s="19" t="s">
        <v>0</v>
      </c>
      <c r="D89" s="25">
        <f>SUM(D86:D88)</f>
        <v>203696332475</v>
      </c>
      <c r="E89" s="26">
        <f>SUM(E86:E88)</f>
        <v>203696332475</v>
      </c>
      <c r="F89" s="26">
        <f>SUM(F86:F88)</f>
        <v>57228978201</v>
      </c>
      <c r="G89" s="32">
        <f t="shared" si="16"/>
        <v>0.28095242317641539</v>
      </c>
      <c r="H89" s="25">
        <f t="shared" ref="H89:W89" si="17">SUM(H86:H88)</f>
        <v>22784443848</v>
      </c>
      <c r="I89" s="26">
        <f t="shared" si="17"/>
        <v>18478135581</v>
      </c>
      <c r="J89" s="26">
        <f t="shared" si="17"/>
        <v>15966398772</v>
      </c>
      <c r="K89" s="25">
        <f t="shared" si="17"/>
        <v>57228978201</v>
      </c>
      <c r="L89" s="25">
        <f t="shared" si="17"/>
        <v>0</v>
      </c>
      <c r="M89" s="26">
        <f t="shared" si="17"/>
        <v>0</v>
      </c>
      <c r="N89" s="26">
        <f t="shared" si="17"/>
        <v>0</v>
      </c>
      <c r="O89" s="25">
        <f t="shared" si="17"/>
        <v>0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20</v>
      </c>
      <c r="B90" s="15" t="s">
        <v>162</v>
      </c>
      <c r="C90" s="16" t="s">
        <v>163</v>
      </c>
      <c r="D90" s="23">
        <v>9498043242</v>
      </c>
      <c r="E90" s="24">
        <v>9498043242</v>
      </c>
      <c r="F90" s="24">
        <v>2708462199</v>
      </c>
      <c r="G90" s="31">
        <f t="shared" si="16"/>
        <v>0.28516001980526673</v>
      </c>
      <c r="H90" s="23">
        <v>1165655934</v>
      </c>
      <c r="I90" s="24">
        <v>763704830</v>
      </c>
      <c r="J90" s="24">
        <v>779101435</v>
      </c>
      <c r="K90" s="23">
        <v>2708462199</v>
      </c>
      <c r="L90" s="23">
        <v>0</v>
      </c>
      <c r="M90" s="24">
        <v>0</v>
      </c>
      <c r="N90" s="24">
        <v>0</v>
      </c>
      <c r="O90" s="23">
        <v>0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20</v>
      </c>
      <c r="B91" s="15" t="s">
        <v>164</v>
      </c>
      <c r="C91" s="16" t="s">
        <v>165</v>
      </c>
      <c r="D91" s="23">
        <v>2019472900</v>
      </c>
      <c r="E91" s="24">
        <v>2019472900</v>
      </c>
      <c r="F91" s="24">
        <v>519283283</v>
      </c>
      <c r="G91" s="31">
        <f t="shared" si="16"/>
        <v>0.25713802992850265</v>
      </c>
      <c r="H91" s="23">
        <v>216189807</v>
      </c>
      <c r="I91" s="24">
        <v>158294967</v>
      </c>
      <c r="J91" s="24">
        <v>144798509</v>
      </c>
      <c r="K91" s="23">
        <v>519283283</v>
      </c>
      <c r="L91" s="23">
        <v>0</v>
      </c>
      <c r="M91" s="24">
        <v>0</v>
      </c>
      <c r="N91" s="24">
        <v>0</v>
      </c>
      <c r="O91" s="23">
        <v>0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20</v>
      </c>
      <c r="B92" s="15" t="s">
        <v>166</v>
      </c>
      <c r="C92" s="16" t="s">
        <v>167</v>
      </c>
      <c r="D92" s="23">
        <v>1453050392</v>
      </c>
      <c r="E92" s="24">
        <v>1453050392</v>
      </c>
      <c r="F92" s="24">
        <v>421012926</v>
      </c>
      <c r="G92" s="31">
        <f t="shared" si="16"/>
        <v>0.28974420179640953</v>
      </c>
      <c r="H92" s="23">
        <v>197915929</v>
      </c>
      <c r="I92" s="24">
        <v>113019369</v>
      </c>
      <c r="J92" s="24">
        <v>110077628</v>
      </c>
      <c r="K92" s="23">
        <v>421012926</v>
      </c>
      <c r="L92" s="23">
        <v>0</v>
      </c>
      <c r="M92" s="24">
        <v>0</v>
      </c>
      <c r="N92" s="24">
        <v>0</v>
      </c>
      <c r="O92" s="23">
        <v>0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35</v>
      </c>
      <c r="B93" s="15" t="s">
        <v>168</v>
      </c>
      <c r="C93" s="16" t="s">
        <v>169</v>
      </c>
      <c r="D93" s="23">
        <v>446081422</v>
      </c>
      <c r="E93" s="24">
        <v>446081422</v>
      </c>
      <c r="F93" s="24">
        <v>151378030</v>
      </c>
      <c r="G93" s="31">
        <f t="shared" si="16"/>
        <v>0.33935067127722707</v>
      </c>
      <c r="H93" s="23">
        <v>134321177</v>
      </c>
      <c r="I93" s="24">
        <v>8109026</v>
      </c>
      <c r="J93" s="24">
        <v>8947827</v>
      </c>
      <c r="K93" s="23">
        <v>151378030</v>
      </c>
      <c r="L93" s="23">
        <v>0</v>
      </c>
      <c r="M93" s="24">
        <v>0</v>
      </c>
      <c r="N93" s="24">
        <v>0</v>
      </c>
      <c r="O93" s="23">
        <v>0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170</v>
      </c>
      <c r="C94" s="19" t="s">
        <v>0</v>
      </c>
      <c r="D94" s="25">
        <f>SUM(D90:D93)</f>
        <v>13416647956</v>
      </c>
      <c r="E94" s="26">
        <f>SUM(E90:E93)</f>
        <v>13416647956</v>
      </c>
      <c r="F94" s="26">
        <f>SUM(F90:F93)</f>
        <v>3800136438</v>
      </c>
      <c r="G94" s="32">
        <f t="shared" si="16"/>
        <v>0.28324037795897877</v>
      </c>
      <c r="H94" s="25">
        <f t="shared" ref="H94:W94" si="18">SUM(H90:H93)</f>
        <v>1714082847</v>
      </c>
      <c r="I94" s="26">
        <f t="shared" si="18"/>
        <v>1043128192</v>
      </c>
      <c r="J94" s="26">
        <f t="shared" si="18"/>
        <v>1042925399</v>
      </c>
      <c r="K94" s="25">
        <f t="shared" si="18"/>
        <v>3800136438</v>
      </c>
      <c r="L94" s="25">
        <f t="shared" si="18"/>
        <v>0</v>
      </c>
      <c r="M94" s="26">
        <f t="shared" si="18"/>
        <v>0</v>
      </c>
      <c r="N94" s="26">
        <f t="shared" si="18"/>
        <v>0</v>
      </c>
      <c r="O94" s="25">
        <f t="shared" si="18"/>
        <v>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20</v>
      </c>
      <c r="B95" s="15" t="s">
        <v>171</v>
      </c>
      <c r="C95" s="16" t="s">
        <v>172</v>
      </c>
      <c r="D95" s="23">
        <v>5336130741</v>
      </c>
      <c r="E95" s="24">
        <v>5336130741</v>
      </c>
      <c r="F95" s="24">
        <v>1327630960</v>
      </c>
      <c r="G95" s="31">
        <f t="shared" si="16"/>
        <v>0.24880030577196835</v>
      </c>
      <c r="H95" s="23">
        <v>689562410</v>
      </c>
      <c r="I95" s="24">
        <v>398995671</v>
      </c>
      <c r="J95" s="24">
        <v>239072879</v>
      </c>
      <c r="K95" s="23">
        <v>1327630960</v>
      </c>
      <c r="L95" s="23">
        <v>0</v>
      </c>
      <c r="M95" s="24">
        <v>0</v>
      </c>
      <c r="N95" s="24">
        <v>0</v>
      </c>
      <c r="O95" s="23">
        <v>0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20</v>
      </c>
      <c r="B96" s="15" t="s">
        <v>173</v>
      </c>
      <c r="C96" s="16" t="s">
        <v>174</v>
      </c>
      <c r="D96" s="23">
        <v>2898508758</v>
      </c>
      <c r="E96" s="24">
        <v>2898508758</v>
      </c>
      <c r="F96" s="24">
        <v>597611205</v>
      </c>
      <c r="G96" s="31">
        <f t="shared" si="16"/>
        <v>0.20617885088343071</v>
      </c>
      <c r="H96" s="23">
        <v>208889073</v>
      </c>
      <c r="I96" s="24">
        <v>228830880</v>
      </c>
      <c r="J96" s="24">
        <v>159891252</v>
      </c>
      <c r="K96" s="23">
        <v>597611205</v>
      </c>
      <c r="L96" s="23">
        <v>0</v>
      </c>
      <c r="M96" s="24">
        <v>0</v>
      </c>
      <c r="N96" s="24">
        <v>0</v>
      </c>
      <c r="O96" s="23">
        <v>0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20</v>
      </c>
      <c r="B97" s="15" t="s">
        <v>175</v>
      </c>
      <c r="C97" s="16" t="s">
        <v>176</v>
      </c>
      <c r="D97" s="23">
        <v>3395947829</v>
      </c>
      <c r="E97" s="24">
        <v>3395947829</v>
      </c>
      <c r="F97" s="24">
        <v>882544077</v>
      </c>
      <c r="G97" s="31">
        <f t="shared" si="16"/>
        <v>0.25988151804436921</v>
      </c>
      <c r="H97" s="23">
        <v>215392467</v>
      </c>
      <c r="I97" s="24">
        <v>443831083</v>
      </c>
      <c r="J97" s="24">
        <v>223320527</v>
      </c>
      <c r="K97" s="23">
        <v>882544077</v>
      </c>
      <c r="L97" s="23">
        <v>0</v>
      </c>
      <c r="M97" s="24">
        <v>0</v>
      </c>
      <c r="N97" s="24">
        <v>0</v>
      </c>
      <c r="O97" s="23">
        <v>0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35</v>
      </c>
      <c r="B98" s="15" t="s">
        <v>177</v>
      </c>
      <c r="C98" s="16" t="s">
        <v>178</v>
      </c>
      <c r="D98" s="23">
        <v>345054255</v>
      </c>
      <c r="E98" s="24">
        <v>345054255</v>
      </c>
      <c r="F98" s="24">
        <v>109240574</v>
      </c>
      <c r="G98" s="31">
        <f t="shared" si="16"/>
        <v>0.31658955777838471</v>
      </c>
      <c r="H98" s="23">
        <v>105866513</v>
      </c>
      <c r="I98" s="24">
        <v>1841464</v>
      </c>
      <c r="J98" s="24">
        <v>1532597</v>
      </c>
      <c r="K98" s="23">
        <v>109240574</v>
      </c>
      <c r="L98" s="23">
        <v>0</v>
      </c>
      <c r="M98" s="24">
        <v>0</v>
      </c>
      <c r="N98" s="24">
        <v>0</v>
      </c>
      <c r="O98" s="23">
        <v>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179</v>
      </c>
      <c r="C99" s="19" t="s">
        <v>0</v>
      </c>
      <c r="D99" s="25">
        <f>SUM(D95:D98)</f>
        <v>11975641583</v>
      </c>
      <c r="E99" s="26">
        <f>SUM(E95:E98)</f>
        <v>11975641583</v>
      </c>
      <c r="F99" s="26">
        <f>SUM(F95:F98)</f>
        <v>2917026816</v>
      </c>
      <c r="G99" s="32">
        <f t="shared" si="16"/>
        <v>0.24358000327438489</v>
      </c>
      <c r="H99" s="25">
        <f t="shared" ref="H99:W99" si="19">SUM(H95:H98)</f>
        <v>1219710463</v>
      </c>
      <c r="I99" s="26">
        <f t="shared" si="19"/>
        <v>1073499098</v>
      </c>
      <c r="J99" s="26">
        <f t="shared" si="19"/>
        <v>623817255</v>
      </c>
      <c r="K99" s="25">
        <f t="shared" si="19"/>
        <v>2917026816</v>
      </c>
      <c r="L99" s="25">
        <f t="shared" si="19"/>
        <v>0</v>
      </c>
      <c r="M99" s="26">
        <f t="shared" si="19"/>
        <v>0</v>
      </c>
      <c r="N99" s="26">
        <f t="shared" si="19"/>
        <v>0</v>
      </c>
      <c r="O99" s="25">
        <f t="shared" si="19"/>
        <v>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229088622014</v>
      </c>
      <c r="E100" s="26">
        <f>SUM(E86:E88,E90:E93,E95:E98)</f>
        <v>229088622014</v>
      </c>
      <c r="F100" s="26">
        <f>SUM(F86:F88,F90:F93,F95:F98)</f>
        <v>63946141455</v>
      </c>
      <c r="G100" s="32">
        <f>IF(($D100     =0),0,($F100     /$D100     ))</f>
        <v>0.27913276920008773</v>
      </c>
      <c r="H100" s="25">
        <f t="shared" ref="H100:W100" si="20">SUM(H86:H88,H90:H93,H95:H98)</f>
        <v>25718237158</v>
      </c>
      <c r="I100" s="26">
        <f t="shared" si="20"/>
        <v>20594762871</v>
      </c>
      <c r="J100" s="26">
        <f t="shared" si="20"/>
        <v>17633141426</v>
      </c>
      <c r="K100" s="25">
        <f t="shared" si="20"/>
        <v>63946141455</v>
      </c>
      <c r="L100" s="25">
        <f t="shared" si="20"/>
        <v>0</v>
      </c>
      <c r="M100" s="26">
        <f t="shared" si="20"/>
        <v>0</v>
      </c>
      <c r="N100" s="26">
        <f t="shared" si="20"/>
        <v>0</v>
      </c>
      <c r="O100" s="25">
        <f t="shared" si="20"/>
        <v>0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14</v>
      </c>
      <c r="B103" s="15" t="s">
        <v>182</v>
      </c>
      <c r="C103" s="16" t="s">
        <v>183</v>
      </c>
      <c r="D103" s="23">
        <v>60395849010</v>
      </c>
      <c r="E103" s="24">
        <v>60395849010</v>
      </c>
      <c r="F103" s="24">
        <v>17002418441</v>
      </c>
      <c r="G103" s="31">
        <f t="shared" ref="G103:G134" si="21">IF(($D103     =0),0,($F103     /$D103     ))</f>
        <v>0.28151634126684494</v>
      </c>
      <c r="H103" s="23">
        <v>5015774845</v>
      </c>
      <c r="I103" s="24">
        <v>7962411134</v>
      </c>
      <c r="J103" s="24">
        <v>4024232462</v>
      </c>
      <c r="K103" s="23">
        <v>17002418441</v>
      </c>
      <c r="L103" s="23">
        <v>0</v>
      </c>
      <c r="M103" s="24">
        <v>0</v>
      </c>
      <c r="N103" s="24">
        <v>0</v>
      </c>
      <c r="O103" s="23">
        <v>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19</v>
      </c>
      <c r="C104" s="19" t="s">
        <v>0</v>
      </c>
      <c r="D104" s="25">
        <f>D103</f>
        <v>60395849010</v>
      </c>
      <c r="E104" s="26">
        <f>E103</f>
        <v>60395849010</v>
      </c>
      <c r="F104" s="26">
        <f>F103</f>
        <v>17002418441</v>
      </c>
      <c r="G104" s="32">
        <f t="shared" si="21"/>
        <v>0.28151634126684494</v>
      </c>
      <c r="H104" s="25">
        <f t="shared" ref="H104:W104" si="22">H103</f>
        <v>5015774845</v>
      </c>
      <c r="I104" s="26">
        <f t="shared" si="22"/>
        <v>7962411134</v>
      </c>
      <c r="J104" s="26">
        <f t="shared" si="22"/>
        <v>4024232462</v>
      </c>
      <c r="K104" s="25">
        <f t="shared" si="22"/>
        <v>17002418441</v>
      </c>
      <c r="L104" s="25">
        <f t="shared" si="22"/>
        <v>0</v>
      </c>
      <c r="M104" s="26">
        <f t="shared" si="22"/>
        <v>0</v>
      </c>
      <c r="N104" s="26">
        <f t="shared" si="22"/>
        <v>0</v>
      </c>
      <c r="O104" s="25">
        <f t="shared" si="22"/>
        <v>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20</v>
      </c>
      <c r="B105" s="15" t="s">
        <v>184</v>
      </c>
      <c r="C105" s="16" t="s">
        <v>185</v>
      </c>
      <c r="D105" s="23">
        <v>403041207</v>
      </c>
      <c r="E105" s="24">
        <v>403041207</v>
      </c>
      <c r="F105" s="24">
        <v>140745494</v>
      </c>
      <c r="G105" s="31">
        <f t="shared" si="21"/>
        <v>0.34920869517939884</v>
      </c>
      <c r="H105" s="23">
        <v>111312928</v>
      </c>
      <c r="I105" s="24">
        <v>14971175</v>
      </c>
      <c r="J105" s="24">
        <v>14461391</v>
      </c>
      <c r="K105" s="23">
        <v>140745494</v>
      </c>
      <c r="L105" s="23">
        <v>0</v>
      </c>
      <c r="M105" s="24">
        <v>0</v>
      </c>
      <c r="N105" s="24">
        <v>0</v>
      </c>
      <c r="O105" s="23">
        <v>0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20</v>
      </c>
      <c r="B106" s="15" t="s">
        <v>186</v>
      </c>
      <c r="C106" s="16" t="s">
        <v>187</v>
      </c>
      <c r="D106" s="23">
        <v>211101734</v>
      </c>
      <c r="E106" s="24">
        <v>211101734</v>
      </c>
      <c r="F106" s="24">
        <v>72262445</v>
      </c>
      <c r="G106" s="31">
        <f t="shared" si="21"/>
        <v>0.342310996839088</v>
      </c>
      <c r="H106" s="23">
        <v>70845841</v>
      </c>
      <c r="I106" s="24">
        <v>2827</v>
      </c>
      <c r="J106" s="24">
        <v>1413777</v>
      </c>
      <c r="K106" s="23">
        <v>72262445</v>
      </c>
      <c r="L106" s="23">
        <v>0</v>
      </c>
      <c r="M106" s="24">
        <v>0</v>
      </c>
      <c r="N106" s="24">
        <v>0</v>
      </c>
      <c r="O106" s="23">
        <v>0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20</v>
      </c>
      <c r="B107" s="15" t="s">
        <v>188</v>
      </c>
      <c r="C107" s="16" t="s">
        <v>189</v>
      </c>
      <c r="D107" s="23">
        <v>239461164</v>
      </c>
      <c r="E107" s="24">
        <v>239461164</v>
      </c>
      <c r="F107" s="24">
        <v>78249943</v>
      </c>
      <c r="G107" s="31">
        <f t="shared" si="21"/>
        <v>0.32677508825606477</v>
      </c>
      <c r="H107" s="23">
        <v>61066465</v>
      </c>
      <c r="I107" s="24">
        <v>8126094</v>
      </c>
      <c r="J107" s="24">
        <v>9057384</v>
      </c>
      <c r="K107" s="23">
        <v>78249943</v>
      </c>
      <c r="L107" s="23">
        <v>0</v>
      </c>
      <c r="M107" s="24">
        <v>0</v>
      </c>
      <c r="N107" s="24">
        <v>0</v>
      </c>
      <c r="O107" s="23">
        <v>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20</v>
      </c>
      <c r="B108" s="15" t="s">
        <v>190</v>
      </c>
      <c r="C108" s="16" t="s">
        <v>191</v>
      </c>
      <c r="D108" s="23">
        <v>1320694778</v>
      </c>
      <c r="E108" s="24">
        <v>1320694778</v>
      </c>
      <c r="F108" s="24">
        <v>427846917</v>
      </c>
      <c r="G108" s="31">
        <f t="shared" si="21"/>
        <v>0.32395593904589515</v>
      </c>
      <c r="H108" s="23">
        <v>212338951</v>
      </c>
      <c r="I108" s="24">
        <v>134259201</v>
      </c>
      <c r="J108" s="24">
        <v>81248765</v>
      </c>
      <c r="K108" s="23">
        <v>427846917</v>
      </c>
      <c r="L108" s="23">
        <v>0</v>
      </c>
      <c r="M108" s="24">
        <v>0</v>
      </c>
      <c r="N108" s="24">
        <v>0</v>
      </c>
      <c r="O108" s="23">
        <v>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35</v>
      </c>
      <c r="B109" s="15" t="s">
        <v>192</v>
      </c>
      <c r="C109" s="16" t="s">
        <v>193</v>
      </c>
      <c r="D109" s="23">
        <v>1469793347</v>
      </c>
      <c r="E109" s="24">
        <v>1469793347</v>
      </c>
      <c r="F109" s="24">
        <v>488056076</v>
      </c>
      <c r="G109" s="31">
        <f t="shared" si="21"/>
        <v>0.33205761680454798</v>
      </c>
      <c r="H109" s="23">
        <v>344100782</v>
      </c>
      <c r="I109" s="24">
        <v>79556453</v>
      </c>
      <c r="J109" s="24">
        <v>64398841</v>
      </c>
      <c r="K109" s="23">
        <v>488056076</v>
      </c>
      <c r="L109" s="23">
        <v>0</v>
      </c>
      <c r="M109" s="24">
        <v>0</v>
      </c>
      <c r="N109" s="24">
        <v>0</v>
      </c>
      <c r="O109" s="23">
        <v>0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194</v>
      </c>
      <c r="C110" s="19" t="s">
        <v>0</v>
      </c>
      <c r="D110" s="25">
        <f>SUM(D105:D109)</f>
        <v>3644092230</v>
      </c>
      <c r="E110" s="26">
        <f>SUM(E105:E109)</f>
        <v>3644092230</v>
      </c>
      <c r="F110" s="26">
        <f>SUM(F105:F109)</f>
        <v>1207160875</v>
      </c>
      <c r="G110" s="32">
        <f t="shared" si="21"/>
        <v>0.33126518178163672</v>
      </c>
      <c r="H110" s="25">
        <f t="shared" ref="H110:W110" si="23">SUM(H105:H109)</f>
        <v>799664967</v>
      </c>
      <c r="I110" s="26">
        <f t="shared" si="23"/>
        <v>236915750</v>
      </c>
      <c r="J110" s="26">
        <f t="shared" si="23"/>
        <v>170580158</v>
      </c>
      <c r="K110" s="25">
        <f t="shared" si="23"/>
        <v>1207160875</v>
      </c>
      <c r="L110" s="25">
        <f t="shared" si="23"/>
        <v>0</v>
      </c>
      <c r="M110" s="26">
        <f t="shared" si="23"/>
        <v>0</v>
      </c>
      <c r="N110" s="26">
        <f t="shared" si="23"/>
        <v>0</v>
      </c>
      <c r="O110" s="25">
        <f t="shared" si="23"/>
        <v>0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20</v>
      </c>
      <c r="B111" s="15" t="s">
        <v>195</v>
      </c>
      <c r="C111" s="16" t="s">
        <v>196</v>
      </c>
      <c r="D111" s="23">
        <v>258867055</v>
      </c>
      <c r="E111" s="24">
        <v>258867055</v>
      </c>
      <c r="F111" s="24">
        <v>84845317</v>
      </c>
      <c r="G111" s="31">
        <f t="shared" si="21"/>
        <v>0.3277563342310979</v>
      </c>
      <c r="H111" s="23">
        <v>66945185</v>
      </c>
      <c r="I111" s="24">
        <v>9733498</v>
      </c>
      <c r="J111" s="24">
        <v>8166634</v>
      </c>
      <c r="K111" s="23">
        <v>84845317</v>
      </c>
      <c r="L111" s="23">
        <v>0</v>
      </c>
      <c r="M111" s="24">
        <v>0</v>
      </c>
      <c r="N111" s="24">
        <v>0</v>
      </c>
      <c r="O111" s="23">
        <v>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20</v>
      </c>
      <c r="B112" s="15" t="s">
        <v>197</v>
      </c>
      <c r="C112" s="16" t="s">
        <v>198</v>
      </c>
      <c r="D112" s="23">
        <v>674803736</v>
      </c>
      <c r="E112" s="24">
        <v>674803736</v>
      </c>
      <c r="F112" s="24">
        <v>174513921</v>
      </c>
      <c r="G112" s="31">
        <f t="shared" si="21"/>
        <v>0.25861433731007083</v>
      </c>
      <c r="H112" s="23">
        <v>88154750</v>
      </c>
      <c r="I112" s="24">
        <v>44648398</v>
      </c>
      <c r="J112" s="24">
        <v>41710773</v>
      </c>
      <c r="K112" s="23">
        <v>174513921</v>
      </c>
      <c r="L112" s="23">
        <v>0</v>
      </c>
      <c r="M112" s="24">
        <v>0</v>
      </c>
      <c r="N112" s="24">
        <v>0</v>
      </c>
      <c r="O112" s="23">
        <v>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20</v>
      </c>
      <c r="B113" s="15" t="s">
        <v>199</v>
      </c>
      <c r="C113" s="16" t="s">
        <v>200</v>
      </c>
      <c r="D113" s="23">
        <v>192888454</v>
      </c>
      <c r="E113" s="24">
        <v>192888454</v>
      </c>
      <c r="F113" s="24">
        <v>47887545</v>
      </c>
      <c r="G113" s="31">
        <f t="shared" si="21"/>
        <v>0.24826548197643805</v>
      </c>
      <c r="H113" s="23">
        <v>26390512</v>
      </c>
      <c r="I113" s="24">
        <v>12454290</v>
      </c>
      <c r="J113" s="24">
        <v>9042743</v>
      </c>
      <c r="K113" s="23">
        <v>47887545</v>
      </c>
      <c r="L113" s="23">
        <v>0</v>
      </c>
      <c r="M113" s="24">
        <v>0</v>
      </c>
      <c r="N113" s="24">
        <v>0</v>
      </c>
      <c r="O113" s="23">
        <v>0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20</v>
      </c>
      <c r="B114" s="15" t="s">
        <v>201</v>
      </c>
      <c r="C114" s="16" t="s">
        <v>202</v>
      </c>
      <c r="D114" s="23">
        <v>76818456</v>
      </c>
      <c r="E114" s="24">
        <v>76818456</v>
      </c>
      <c r="F114" s="24">
        <v>30409402</v>
      </c>
      <c r="G114" s="31">
        <f t="shared" si="21"/>
        <v>0.39586062495189955</v>
      </c>
      <c r="H114" s="23">
        <v>27765586</v>
      </c>
      <c r="I114" s="24">
        <v>1361698</v>
      </c>
      <c r="J114" s="24">
        <v>1282118</v>
      </c>
      <c r="K114" s="23">
        <v>30409402</v>
      </c>
      <c r="L114" s="23">
        <v>0</v>
      </c>
      <c r="M114" s="24">
        <v>0</v>
      </c>
      <c r="N114" s="24">
        <v>0</v>
      </c>
      <c r="O114" s="23">
        <v>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20</v>
      </c>
      <c r="B115" s="15" t="s">
        <v>203</v>
      </c>
      <c r="C115" s="16" t="s">
        <v>204</v>
      </c>
      <c r="D115" s="23">
        <v>9535505096</v>
      </c>
      <c r="E115" s="24">
        <v>9535505096</v>
      </c>
      <c r="F115" s="24">
        <v>2479202804</v>
      </c>
      <c r="G115" s="31">
        <f t="shared" si="21"/>
        <v>0.25999700897228695</v>
      </c>
      <c r="H115" s="23">
        <v>1047814731</v>
      </c>
      <c r="I115" s="24">
        <v>707997189</v>
      </c>
      <c r="J115" s="24">
        <v>723390884</v>
      </c>
      <c r="K115" s="23">
        <v>2479202804</v>
      </c>
      <c r="L115" s="23">
        <v>0</v>
      </c>
      <c r="M115" s="24">
        <v>0</v>
      </c>
      <c r="N115" s="24">
        <v>0</v>
      </c>
      <c r="O115" s="23">
        <v>0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20</v>
      </c>
      <c r="B116" s="15" t="s">
        <v>205</v>
      </c>
      <c r="C116" s="16" t="s">
        <v>206</v>
      </c>
      <c r="D116" s="23">
        <v>159096370</v>
      </c>
      <c r="E116" s="24">
        <v>159096370</v>
      </c>
      <c r="F116" s="24">
        <v>56047287</v>
      </c>
      <c r="G116" s="31">
        <f t="shared" si="21"/>
        <v>0.35228514013236129</v>
      </c>
      <c r="H116" s="23">
        <v>40949423</v>
      </c>
      <c r="I116" s="24">
        <v>5733614</v>
      </c>
      <c r="J116" s="24">
        <v>9364250</v>
      </c>
      <c r="K116" s="23">
        <v>56047287</v>
      </c>
      <c r="L116" s="23">
        <v>0</v>
      </c>
      <c r="M116" s="24">
        <v>0</v>
      </c>
      <c r="N116" s="24">
        <v>0</v>
      </c>
      <c r="O116" s="23">
        <v>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20</v>
      </c>
      <c r="B117" s="15" t="s">
        <v>207</v>
      </c>
      <c r="C117" s="16" t="s">
        <v>208</v>
      </c>
      <c r="D117" s="23">
        <v>153507144</v>
      </c>
      <c r="E117" s="24">
        <v>153507144</v>
      </c>
      <c r="F117" s="24">
        <v>63085250</v>
      </c>
      <c r="G117" s="31">
        <f t="shared" si="21"/>
        <v>0.41095970100258006</v>
      </c>
      <c r="H117" s="23">
        <v>42671510</v>
      </c>
      <c r="I117" s="24">
        <v>16343990</v>
      </c>
      <c r="J117" s="24">
        <v>4069750</v>
      </c>
      <c r="K117" s="23">
        <v>63085250</v>
      </c>
      <c r="L117" s="23">
        <v>0</v>
      </c>
      <c r="M117" s="24">
        <v>0</v>
      </c>
      <c r="N117" s="24">
        <v>0</v>
      </c>
      <c r="O117" s="23">
        <v>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35</v>
      </c>
      <c r="B118" s="15" t="s">
        <v>209</v>
      </c>
      <c r="C118" s="16" t="s">
        <v>210</v>
      </c>
      <c r="D118" s="23">
        <v>1570494797</v>
      </c>
      <c r="E118" s="24">
        <v>1570494797</v>
      </c>
      <c r="F118" s="24">
        <v>523728538</v>
      </c>
      <c r="G118" s="31">
        <f t="shared" si="21"/>
        <v>0.33347995739969333</v>
      </c>
      <c r="H118" s="23">
        <v>387090039</v>
      </c>
      <c r="I118" s="24">
        <v>58463378</v>
      </c>
      <c r="J118" s="24">
        <v>78175121</v>
      </c>
      <c r="K118" s="23">
        <v>523728538</v>
      </c>
      <c r="L118" s="23">
        <v>0</v>
      </c>
      <c r="M118" s="24">
        <v>0</v>
      </c>
      <c r="N118" s="24">
        <v>0</v>
      </c>
      <c r="O118" s="23">
        <v>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211</v>
      </c>
      <c r="C119" s="19" t="s">
        <v>0</v>
      </c>
      <c r="D119" s="25">
        <f>SUM(D111:D118)</f>
        <v>12621981108</v>
      </c>
      <c r="E119" s="26">
        <f>SUM(E111:E118)</f>
        <v>12621981108</v>
      </c>
      <c r="F119" s="26">
        <f>SUM(F111:F118)</f>
        <v>3459720064</v>
      </c>
      <c r="G119" s="32">
        <f t="shared" si="21"/>
        <v>0.2741027762913682</v>
      </c>
      <c r="H119" s="25">
        <f t="shared" ref="H119:W119" si="24">SUM(H111:H118)</f>
        <v>1727781736</v>
      </c>
      <c r="I119" s="26">
        <f t="shared" si="24"/>
        <v>856736055</v>
      </c>
      <c r="J119" s="26">
        <f t="shared" si="24"/>
        <v>875202273</v>
      </c>
      <c r="K119" s="25">
        <f t="shared" si="24"/>
        <v>3459720064</v>
      </c>
      <c r="L119" s="25">
        <f t="shared" si="24"/>
        <v>0</v>
      </c>
      <c r="M119" s="26">
        <f t="shared" si="24"/>
        <v>0</v>
      </c>
      <c r="N119" s="26">
        <f t="shared" si="24"/>
        <v>0</v>
      </c>
      <c r="O119" s="25">
        <f t="shared" si="24"/>
        <v>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20</v>
      </c>
      <c r="B120" s="15" t="s">
        <v>212</v>
      </c>
      <c r="C120" s="16" t="s">
        <v>213</v>
      </c>
      <c r="D120" s="23">
        <v>242896273</v>
      </c>
      <c r="E120" s="24">
        <v>242896273</v>
      </c>
      <c r="F120" s="24">
        <v>87960555</v>
      </c>
      <c r="G120" s="31">
        <f t="shared" si="21"/>
        <v>0.36213217236149192</v>
      </c>
      <c r="H120" s="23">
        <v>76514820</v>
      </c>
      <c r="I120" s="24">
        <v>6321644</v>
      </c>
      <c r="J120" s="24">
        <v>5124091</v>
      </c>
      <c r="K120" s="23">
        <v>87960555</v>
      </c>
      <c r="L120" s="23">
        <v>0</v>
      </c>
      <c r="M120" s="24">
        <v>0</v>
      </c>
      <c r="N120" s="24">
        <v>0</v>
      </c>
      <c r="O120" s="23">
        <v>0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20</v>
      </c>
      <c r="B121" s="15" t="s">
        <v>214</v>
      </c>
      <c r="C121" s="16" t="s">
        <v>215</v>
      </c>
      <c r="D121" s="23">
        <v>825905390</v>
      </c>
      <c r="E121" s="24">
        <v>825905390</v>
      </c>
      <c r="F121" s="24">
        <v>228098117</v>
      </c>
      <c r="G121" s="31">
        <f t="shared" si="21"/>
        <v>0.27617947498804918</v>
      </c>
      <c r="H121" s="23">
        <v>142249422</v>
      </c>
      <c r="I121" s="24">
        <v>47003643</v>
      </c>
      <c r="J121" s="24">
        <v>38845052</v>
      </c>
      <c r="K121" s="23">
        <v>228098117</v>
      </c>
      <c r="L121" s="23">
        <v>0</v>
      </c>
      <c r="M121" s="24">
        <v>0</v>
      </c>
      <c r="N121" s="24">
        <v>0</v>
      </c>
      <c r="O121" s="23">
        <v>0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20</v>
      </c>
      <c r="B122" s="15" t="s">
        <v>216</v>
      </c>
      <c r="C122" s="16" t="s">
        <v>217</v>
      </c>
      <c r="D122" s="23">
        <v>1575165936</v>
      </c>
      <c r="E122" s="24">
        <v>1575165936</v>
      </c>
      <c r="F122" s="24">
        <v>469854556</v>
      </c>
      <c r="G122" s="31">
        <f t="shared" si="21"/>
        <v>0.29828892643092303</v>
      </c>
      <c r="H122" s="23">
        <v>227210515</v>
      </c>
      <c r="I122" s="24">
        <v>126419813</v>
      </c>
      <c r="J122" s="24">
        <v>116224228</v>
      </c>
      <c r="K122" s="23">
        <v>469854556</v>
      </c>
      <c r="L122" s="23">
        <v>0</v>
      </c>
      <c r="M122" s="24">
        <v>0</v>
      </c>
      <c r="N122" s="24">
        <v>0</v>
      </c>
      <c r="O122" s="23">
        <v>0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35</v>
      </c>
      <c r="B123" s="15" t="s">
        <v>218</v>
      </c>
      <c r="C123" s="16" t="s">
        <v>219</v>
      </c>
      <c r="D123" s="23">
        <v>1077392796</v>
      </c>
      <c r="E123" s="24">
        <v>1077392796</v>
      </c>
      <c r="F123" s="24">
        <v>371140050</v>
      </c>
      <c r="G123" s="31">
        <f t="shared" si="21"/>
        <v>0.3444797954635665</v>
      </c>
      <c r="H123" s="23">
        <v>301715181</v>
      </c>
      <c r="I123" s="24">
        <v>31952411</v>
      </c>
      <c r="J123" s="24">
        <v>37472458</v>
      </c>
      <c r="K123" s="23">
        <v>371140050</v>
      </c>
      <c r="L123" s="23">
        <v>0</v>
      </c>
      <c r="M123" s="24">
        <v>0</v>
      </c>
      <c r="N123" s="24">
        <v>0</v>
      </c>
      <c r="O123" s="23">
        <v>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220</v>
      </c>
      <c r="C124" s="19" t="s">
        <v>0</v>
      </c>
      <c r="D124" s="25">
        <f>SUM(D120:D123)</f>
        <v>3721360395</v>
      </c>
      <c r="E124" s="26">
        <f>SUM(E120:E123)</f>
        <v>3721360395</v>
      </c>
      <c r="F124" s="26">
        <f>SUM(F120:F123)</f>
        <v>1157053278</v>
      </c>
      <c r="G124" s="32">
        <f t="shared" si="21"/>
        <v>0.31092212395085694</v>
      </c>
      <c r="H124" s="25">
        <f t="shared" ref="H124:W124" si="25">SUM(H120:H123)</f>
        <v>747689938</v>
      </c>
      <c r="I124" s="26">
        <f t="shared" si="25"/>
        <v>211697511</v>
      </c>
      <c r="J124" s="26">
        <f t="shared" si="25"/>
        <v>197665829</v>
      </c>
      <c r="K124" s="25">
        <f t="shared" si="25"/>
        <v>1157053278</v>
      </c>
      <c r="L124" s="25">
        <f t="shared" si="25"/>
        <v>0</v>
      </c>
      <c r="M124" s="26">
        <f t="shared" si="25"/>
        <v>0</v>
      </c>
      <c r="N124" s="26">
        <f t="shared" si="25"/>
        <v>0</v>
      </c>
      <c r="O124" s="25">
        <f t="shared" si="25"/>
        <v>0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20</v>
      </c>
      <c r="B125" s="15" t="s">
        <v>221</v>
      </c>
      <c r="C125" s="16" t="s">
        <v>222</v>
      </c>
      <c r="D125" s="23">
        <v>515564827</v>
      </c>
      <c r="E125" s="24">
        <v>515564827</v>
      </c>
      <c r="F125" s="24">
        <v>123969040</v>
      </c>
      <c r="G125" s="31">
        <f t="shared" si="21"/>
        <v>0.24045286549386738</v>
      </c>
      <c r="H125" s="23">
        <v>60748856</v>
      </c>
      <c r="I125" s="24">
        <v>34328398</v>
      </c>
      <c r="J125" s="24">
        <v>28891786</v>
      </c>
      <c r="K125" s="23">
        <v>123969040</v>
      </c>
      <c r="L125" s="23">
        <v>0</v>
      </c>
      <c r="M125" s="24">
        <v>0</v>
      </c>
      <c r="N125" s="24">
        <v>0</v>
      </c>
      <c r="O125" s="23">
        <v>0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20</v>
      </c>
      <c r="B126" s="15" t="s">
        <v>223</v>
      </c>
      <c r="C126" s="16" t="s">
        <v>224</v>
      </c>
      <c r="D126" s="23">
        <v>358533296</v>
      </c>
      <c r="E126" s="24">
        <v>358533296</v>
      </c>
      <c r="F126" s="24">
        <v>103129470</v>
      </c>
      <c r="G126" s="31">
        <f t="shared" si="21"/>
        <v>0.28764265732240391</v>
      </c>
      <c r="H126" s="23">
        <v>79786717</v>
      </c>
      <c r="I126" s="24">
        <v>11667755</v>
      </c>
      <c r="J126" s="24">
        <v>11674998</v>
      </c>
      <c r="K126" s="23">
        <v>103129470</v>
      </c>
      <c r="L126" s="23">
        <v>0</v>
      </c>
      <c r="M126" s="24">
        <v>0</v>
      </c>
      <c r="N126" s="24">
        <v>0</v>
      </c>
      <c r="O126" s="23">
        <v>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20</v>
      </c>
      <c r="B127" s="15" t="s">
        <v>225</v>
      </c>
      <c r="C127" s="16" t="s">
        <v>226</v>
      </c>
      <c r="D127" s="23">
        <v>296817595</v>
      </c>
      <c r="E127" s="24">
        <v>296817595</v>
      </c>
      <c r="F127" s="24">
        <v>96506577</v>
      </c>
      <c r="G127" s="31">
        <f t="shared" si="21"/>
        <v>0.32513765567031161</v>
      </c>
      <c r="H127" s="23">
        <v>87463471</v>
      </c>
      <c r="I127" s="24">
        <v>4036811</v>
      </c>
      <c r="J127" s="24">
        <v>5006295</v>
      </c>
      <c r="K127" s="23">
        <v>96506577</v>
      </c>
      <c r="L127" s="23">
        <v>0</v>
      </c>
      <c r="M127" s="24">
        <v>0</v>
      </c>
      <c r="N127" s="24">
        <v>0</v>
      </c>
      <c r="O127" s="23">
        <v>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20</v>
      </c>
      <c r="B128" s="15" t="s">
        <v>227</v>
      </c>
      <c r="C128" s="16" t="s">
        <v>228</v>
      </c>
      <c r="D128" s="23">
        <v>441892323</v>
      </c>
      <c r="E128" s="24">
        <v>441892323</v>
      </c>
      <c r="F128" s="24">
        <v>128248098</v>
      </c>
      <c r="G128" s="31">
        <f t="shared" si="21"/>
        <v>0.29022477043576067</v>
      </c>
      <c r="H128" s="23">
        <v>92047778</v>
      </c>
      <c r="I128" s="24">
        <v>17932222</v>
      </c>
      <c r="J128" s="24">
        <v>18268098</v>
      </c>
      <c r="K128" s="23">
        <v>128248098</v>
      </c>
      <c r="L128" s="23">
        <v>0</v>
      </c>
      <c r="M128" s="24">
        <v>0</v>
      </c>
      <c r="N128" s="24">
        <v>0</v>
      </c>
      <c r="O128" s="23">
        <v>0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35</v>
      </c>
      <c r="B129" s="15" t="s">
        <v>229</v>
      </c>
      <c r="C129" s="16" t="s">
        <v>230</v>
      </c>
      <c r="D129" s="23">
        <v>712053022</v>
      </c>
      <c r="E129" s="24">
        <v>712053022</v>
      </c>
      <c r="F129" s="24">
        <v>270824379</v>
      </c>
      <c r="G129" s="31">
        <f t="shared" si="21"/>
        <v>0.38034299501926699</v>
      </c>
      <c r="H129" s="23">
        <v>13528135</v>
      </c>
      <c r="I129" s="24">
        <v>244520147</v>
      </c>
      <c r="J129" s="24">
        <v>12776097</v>
      </c>
      <c r="K129" s="23">
        <v>270824379</v>
      </c>
      <c r="L129" s="23">
        <v>0</v>
      </c>
      <c r="M129" s="24">
        <v>0</v>
      </c>
      <c r="N129" s="24">
        <v>0</v>
      </c>
      <c r="O129" s="23">
        <v>0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231</v>
      </c>
      <c r="C130" s="19" t="s">
        <v>0</v>
      </c>
      <c r="D130" s="25">
        <f>SUM(D125:D129)</f>
        <v>2324861063</v>
      </c>
      <c r="E130" s="26">
        <f>SUM(E125:E129)</f>
        <v>2324861063</v>
      </c>
      <c r="F130" s="26">
        <f>SUM(F125:F129)</f>
        <v>722677564</v>
      </c>
      <c r="G130" s="32">
        <f t="shared" si="21"/>
        <v>0.31084763537114646</v>
      </c>
      <c r="H130" s="25">
        <f t="shared" ref="H130:W130" si="26">SUM(H125:H129)</f>
        <v>333574957</v>
      </c>
      <c r="I130" s="26">
        <f t="shared" si="26"/>
        <v>312485333</v>
      </c>
      <c r="J130" s="26">
        <f t="shared" si="26"/>
        <v>76617274</v>
      </c>
      <c r="K130" s="25">
        <f t="shared" si="26"/>
        <v>722677564</v>
      </c>
      <c r="L130" s="25">
        <f t="shared" si="26"/>
        <v>0</v>
      </c>
      <c r="M130" s="26">
        <f t="shared" si="26"/>
        <v>0</v>
      </c>
      <c r="N130" s="26">
        <f t="shared" si="26"/>
        <v>0</v>
      </c>
      <c r="O130" s="25">
        <f t="shared" si="26"/>
        <v>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20</v>
      </c>
      <c r="B131" s="15" t="s">
        <v>232</v>
      </c>
      <c r="C131" s="16" t="s">
        <v>233</v>
      </c>
      <c r="D131" s="23">
        <v>2705642334</v>
      </c>
      <c r="E131" s="24">
        <v>2705642334</v>
      </c>
      <c r="F131" s="24">
        <v>791762185</v>
      </c>
      <c r="G131" s="31">
        <f t="shared" si="21"/>
        <v>0.29263372140894361</v>
      </c>
      <c r="H131" s="23">
        <v>418490987</v>
      </c>
      <c r="I131" s="24">
        <v>183873372</v>
      </c>
      <c r="J131" s="24">
        <v>189397826</v>
      </c>
      <c r="K131" s="23">
        <v>791762185</v>
      </c>
      <c r="L131" s="23">
        <v>0</v>
      </c>
      <c r="M131" s="24">
        <v>0</v>
      </c>
      <c r="N131" s="24">
        <v>0</v>
      </c>
      <c r="O131" s="23">
        <v>0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20</v>
      </c>
      <c r="B132" s="15" t="s">
        <v>234</v>
      </c>
      <c r="C132" s="16" t="s">
        <v>235</v>
      </c>
      <c r="D132" s="23">
        <v>137903200</v>
      </c>
      <c r="E132" s="24">
        <v>137903200</v>
      </c>
      <c r="F132" s="24">
        <v>39625079</v>
      </c>
      <c r="G132" s="31">
        <f t="shared" si="21"/>
        <v>0.28733980792323893</v>
      </c>
      <c r="H132" s="23">
        <v>24138092</v>
      </c>
      <c r="I132" s="24">
        <v>7737614</v>
      </c>
      <c r="J132" s="24">
        <v>7749373</v>
      </c>
      <c r="K132" s="23">
        <v>39625079</v>
      </c>
      <c r="L132" s="23">
        <v>0</v>
      </c>
      <c r="M132" s="24">
        <v>0</v>
      </c>
      <c r="N132" s="24">
        <v>0</v>
      </c>
      <c r="O132" s="23">
        <v>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20</v>
      </c>
      <c r="B133" s="15" t="s">
        <v>236</v>
      </c>
      <c r="C133" s="16" t="s">
        <v>237</v>
      </c>
      <c r="D133" s="23">
        <v>182300724</v>
      </c>
      <c r="E133" s="24">
        <v>182300724</v>
      </c>
      <c r="F133" s="24">
        <v>65968113</v>
      </c>
      <c r="G133" s="31">
        <f t="shared" si="21"/>
        <v>0.36186424031974773</v>
      </c>
      <c r="H133" s="23">
        <v>54789580</v>
      </c>
      <c r="I133" s="24">
        <v>5869937</v>
      </c>
      <c r="J133" s="24">
        <v>5308596</v>
      </c>
      <c r="K133" s="23">
        <v>65968113</v>
      </c>
      <c r="L133" s="23">
        <v>0</v>
      </c>
      <c r="M133" s="24">
        <v>0</v>
      </c>
      <c r="N133" s="24">
        <v>0</v>
      </c>
      <c r="O133" s="23">
        <v>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35</v>
      </c>
      <c r="B134" s="15" t="s">
        <v>238</v>
      </c>
      <c r="C134" s="16" t="s">
        <v>239</v>
      </c>
      <c r="D134" s="23">
        <v>326855154</v>
      </c>
      <c r="E134" s="24">
        <v>326855154</v>
      </c>
      <c r="F134" s="24">
        <v>109196270</v>
      </c>
      <c r="G134" s="31">
        <f t="shared" si="21"/>
        <v>0.33408153019364656</v>
      </c>
      <c r="H134" s="23">
        <v>100688438</v>
      </c>
      <c r="I134" s="24">
        <v>6465826</v>
      </c>
      <c r="J134" s="24">
        <v>2042006</v>
      </c>
      <c r="K134" s="23">
        <v>109196270</v>
      </c>
      <c r="L134" s="23">
        <v>0</v>
      </c>
      <c r="M134" s="24">
        <v>0</v>
      </c>
      <c r="N134" s="24">
        <v>0</v>
      </c>
      <c r="O134" s="23">
        <v>0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240</v>
      </c>
      <c r="C135" s="19" t="s">
        <v>0</v>
      </c>
      <c r="D135" s="25">
        <f>SUM(D131:D134)</f>
        <v>3352701412</v>
      </c>
      <c r="E135" s="26">
        <f>SUM(E131:E134)</f>
        <v>3352701412</v>
      </c>
      <c r="F135" s="26">
        <f>SUM(F131:F134)</f>
        <v>1006551647</v>
      </c>
      <c r="G135" s="32">
        <f t="shared" ref="G135:G168" si="27">IF(($D135     =0),0,($F135     /$D135     ))</f>
        <v>0.30022108243738826</v>
      </c>
      <c r="H135" s="25">
        <f t="shared" ref="H135:W135" si="28">SUM(H131:H134)</f>
        <v>598107097</v>
      </c>
      <c r="I135" s="26">
        <f t="shared" si="28"/>
        <v>203946749</v>
      </c>
      <c r="J135" s="26">
        <f t="shared" si="28"/>
        <v>204497801</v>
      </c>
      <c r="K135" s="25">
        <f t="shared" si="28"/>
        <v>1006551647</v>
      </c>
      <c r="L135" s="25">
        <f t="shared" si="28"/>
        <v>0</v>
      </c>
      <c r="M135" s="26">
        <f t="shared" si="28"/>
        <v>0</v>
      </c>
      <c r="N135" s="26">
        <f t="shared" si="28"/>
        <v>0</v>
      </c>
      <c r="O135" s="25">
        <f t="shared" si="28"/>
        <v>0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20</v>
      </c>
      <c r="B136" s="15" t="s">
        <v>241</v>
      </c>
      <c r="C136" s="16" t="s">
        <v>242</v>
      </c>
      <c r="D136" s="23">
        <v>248838019</v>
      </c>
      <c r="E136" s="24">
        <v>248838019</v>
      </c>
      <c r="F136" s="24">
        <v>78242243</v>
      </c>
      <c r="G136" s="31">
        <f t="shared" si="27"/>
        <v>0.31443042069869559</v>
      </c>
      <c r="H136" s="23">
        <v>53709229</v>
      </c>
      <c r="I136" s="24">
        <v>13186123</v>
      </c>
      <c r="J136" s="24">
        <v>11346891</v>
      </c>
      <c r="K136" s="23">
        <v>78242243</v>
      </c>
      <c r="L136" s="23">
        <v>0</v>
      </c>
      <c r="M136" s="24">
        <v>0</v>
      </c>
      <c r="N136" s="24">
        <v>0</v>
      </c>
      <c r="O136" s="23">
        <v>0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20</v>
      </c>
      <c r="B137" s="15" t="s">
        <v>243</v>
      </c>
      <c r="C137" s="16" t="s">
        <v>244</v>
      </c>
      <c r="D137" s="23">
        <v>384651962</v>
      </c>
      <c r="E137" s="24">
        <v>384651962</v>
      </c>
      <c r="F137" s="24">
        <v>115223249</v>
      </c>
      <c r="G137" s="31">
        <f t="shared" si="27"/>
        <v>0.29955195964917503</v>
      </c>
      <c r="H137" s="23">
        <v>90416067</v>
      </c>
      <c r="I137" s="24">
        <v>8855924</v>
      </c>
      <c r="J137" s="24">
        <v>15951258</v>
      </c>
      <c r="K137" s="23">
        <v>115223249</v>
      </c>
      <c r="L137" s="23">
        <v>0</v>
      </c>
      <c r="M137" s="24">
        <v>0</v>
      </c>
      <c r="N137" s="24">
        <v>0</v>
      </c>
      <c r="O137" s="23">
        <v>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20</v>
      </c>
      <c r="B138" s="15" t="s">
        <v>245</v>
      </c>
      <c r="C138" s="16" t="s">
        <v>246</v>
      </c>
      <c r="D138" s="23">
        <v>1140641837</v>
      </c>
      <c r="E138" s="24">
        <v>1140641837</v>
      </c>
      <c r="F138" s="24">
        <v>311665735</v>
      </c>
      <c r="G138" s="31">
        <f t="shared" si="27"/>
        <v>0.27323715901891821</v>
      </c>
      <c r="H138" s="23">
        <v>144488987</v>
      </c>
      <c r="I138" s="24">
        <v>85106616</v>
      </c>
      <c r="J138" s="24">
        <v>82070132</v>
      </c>
      <c r="K138" s="23">
        <v>311665735</v>
      </c>
      <c r="L138" s="23">
        <v>0</v>
      </c>
      <c r="M138" s="24">
        <v>0</v>
      </c>
      <c r="N138" s="24">
        <v>0</v>
      </c>
      <c r="O138" s="23">
        <v>0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20</v>
      </c>
      <c r="B139" s="15" t="s">
        <v>247</v>
      </c>
      <c r="C139" s="16" t="s">
        <v>248</v>
      </c>
      <c r="D139" s="23">
        <v>268618410</v>
      </c>
      <c r="E139" s="24">
        <v>268618410</v>
      </c>
      <c r="F139" s="24">
        <v>102579517</v>
      </c>
      <c r="G139" s="31">
        <f t="shared" si="27"/>
        <v>0.38187820782648518</v>
      </c>
      <c r="H139" s="23">
        <v>92373938</v>
      </c>
      <c r="I139" s="24">
        <v>4955386</v>
      </c>
      <c r="J139" s="24">
        <v>5250193</v>
      </c>
      <c r="K139" s="23">
        <v>102579517</v>
      </c>
      <c r="L139" s="23">
        <v>0</v>
      </c>
      <c r="M139" s="24">
        <v>0</v>
      </c>
      <c r="N139" s="24">
        <v>0</v>
      </c>
      <c r="O139" s="23">
        <v>0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20</v>
      </c>
      <c r="B140" s="15" t="s">
        <v>249</v>
      </c>
      <c r="C140" s="16" t="s">
        <v>250</v>
      </c>
      <c r="D140" s="23">
        <v>508182721</v>
      </c>
      <c r="E140" s="24">
        <v>508182721</v>
      </c>
      <c r="F140" s="24">
        <v>161703717</v>
      </c>
      <c r="G140" s="31">
        <f t="shared" si="27"/>
        <v>0.31819995115497052</v>
      </c>
      <c r="H140" s="23">
        <v>112289352</v>
      </c>
      <c r="I140" s="24">
        <v>24939428</v>
      </c>
      <c r="J140" s="24">
        <v>24474937</v>
      </c>
      <c r="K140" s="23">
        <v>161703717</v>
      </c>
      <c r="L140" s="23">
        <v>0</v>
      </c>
      <c r="M140" s="24">
        <v>0</v>
      </c>
      <c r="N140" s="24">
        <v>0</v>
      </c>
      <c r="O140" s="23">
        <v>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35</v>
      </c>
      <c r="B141" s="15" t="s">
        <v>251</v>
      </c>
      <c r="C141" s="16" t="s">
        <v>252</v>
      </c>
      <c r="D141" s="23">
        <v>815238444</v>
      </c>
      <c r="E141" s="24">
        <v>815238444</v>
      </c>
      <c r="F141" s="24">
        <v>322755515</v>
      </c>
      <c r="G141" s="31">
        <f t="shared" si="27"/>
        <v>0.39590320767552029</v>
      </c>
      <c r="H141" s="23">
        <v>302159579</v>
      </c>
      <c r="I141" s="24">
        <v>13369825</v>
      </c>
      <c r="J141" s="24">
        <v>7226111</v>
      </c>
      <c r="K141" s="23">
        <v>322755515</v>
      </c>
      <c r="L141" s="23">
        <v>0</v>
      </c>
      <c r="M141" s="24">
        <v>0</v>
      </c>
      <c r="N141" s="24">
        <v>0</v>
      </c>
      <c r="O141" s="23">
        <v>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253</v>
      </c>
      <c r="C142" s="19" t="s">
        <v>0</v>
      </c>
      <c r="D142" s="25">
        <f>SUM(D136:D141)</f>
        <v>3366171393</v>
      </c>
      <c r="E142" s="26">
        <f>SUM(E136:E141)</f>
        <v>3366171393</v>
      </c>
      <c r="F142" s="26">
        <f>SUM(F136:F141)</f>
        <v>1092169976</v>
      </c>
      <c r="G142" s="32">
        <f t="shared" si="27"/>
        <v>0.32445465440980892</v>
      </c>
      <c r="H142" s="25">
        <f t="shared" ref="H142:W142" si="29">SUM(H136:H141)</f>
        <v>795437152</v>
      </c>
      <c r="I142" s="26">
        <f t="shared" si="29"/>
        <v>150413302</v>
      </c>
      <c r="J142" s="26">
        <f t="shared" si="29"/>
        <v>146319522</v>
      </c>
      <c r="K142" s="25">
        <f t="shared" si="29"/>
        <v>1092169976</v>
      </c>
      <c r="L142" s="25">
        <f t="shared" si="29"/>
        <v>0</v>
      </c>
      <c r="M142" s="26">
        <f t="shared" si="29"/>
        <v>0</v>
      </c>
      <c r="N142" s="26">
        <f t="shared" si="29"/>
        <v>0</v>
      </c>
      <c r="O142" s="25">
        <f t="shared" si="29"/>
        <v>0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20</v>
      </c>
      <c r="B143" s="15" t="s">
        <v>254</v>
      </c>
      <c r="C143" s="16" t="s">
        <v>255</v>
      </c>
      <c r="D143" s="23">
        <v>308504577</v>
      </c>
      <c r="E143" s="24">
        <v>308504577</v>
      </c>
      <c r="F143" s="24">
        <v>115650431</v>
      </c>
      <c r="G143" s="31">
        <f t="shared" si="27"/>
        <v>0.37487427941790308</v>
      </c>
      <c r="H143" s="23">
        <v>106093998</v>
      </c>
      <c r="I143" s="24">
        <v>5280359</v>
      </c>
      <c r="J143" s="24">
        <v>4276074</v>
      </c>
      <c r="K143" s="23">
        <v>115650431</v>
      </c>
      <c r="L143" s="23">
        <v>0</v>
      </c>
      <c r="M143" s="24">
        <v>0</v>
      </c>
      <c r="N143" s="24">
        <v>0</v>
      </c>
      <c r="O143" s="23">
        <v>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20</v>
      </c>
      <c r="B144" s="15" t="s">
        <v>256</v>
      </c>
      <c r="C144" s="16" t="s">
        <v>257</v>
      </c>
      <c r="D144" s="23">
        <v>340291706</v>
      </c>
      <c r="E144" s="24">
        <v>340291706</v>
      </c>
      <c r="F144" s="24">
        <v>128214185</v>
      </c>
      <c r="G144" s="31">
        <f t="shared" si="27"/>
        <v>0.37677728472171462</v>
      </c>
      <c r="H144" s="23">
        <v>112875637</v>
      </c>
      <c r="I144" s="24">
        <v>7917023</v>
      </c>
      <c r="J144" s="24">
        <v>7421525</v>
      </c>
      <c r="K144" s="23">
        <v>128214185</v>
      </c>
      <c r="L144" s="23">
        <v>0</v>
      </c>
      <c r="M144" s="24">
        <v>0</v>
      </c>
      <c r="N144" s="24">
        <v>0</v>
      </c>
      <c r="O144" s="23">
        <v>0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20</v>
      </c>
      <c r="B145" s="15" t="s">
        <v>258</v>
      </c>
      <c r="C145" s="16" t="s">
        <v>259</v>
      </c>
      <c r="D145" s="23">
        <v>363474271</v>
      </c>
      <c r="E145" s="24">
        <v>363474271</v>
      </c>
      <c r="F145" s="24">
        <v>147229356</v>
      </c>
      <c r="G145" s="31">
        <f t="shared" si="27"/>
        <v>0.40506128699271809</v>
      </c>
      <c r="H145" s="23">
        <v>127389374</v>
      </c>
      <c r="I145" s="24">
        <v>7863851</v>
      </c>
      <c r="J145" s="24">
        <v>11976131</v>
      </c>
      <c r="K145" s="23">
        <v>147229356</v>
      </c>
      <c r="L145" s="23">
        <v>0</v>
      </c>
      <c r="M145" s="24">
        <v>0</v>
      </c>
      <c r="N145" s="24">
        <v>0</v>
      </c>
      <c r="O145" s="23">
        <v>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20</v>
      </c>
      <c r="B146" s="15" t="s">
        <v>260</v>
      </c>
      <c r="C146" s="16" t="s">
        <v>261</v>
      </c>
      <c r="D146" s="23">
        <v>220356700</v>
      </c>
      <c r="E146" s="24">
        <v>220356700</v>
      </c>
      <c r="F146" s="24">
        <v>212749496</v>
      </c>
      <c r="G146" s="31">
        <f t="shared" si="27"/>
        <v>0.96547777308336891</v>
      </c>
      <c r="H146" s="23">
        <v>127389374</v>
      </c>
      <c r="I146" s="24">
        <v>6026383</v>
      </c>
      <c r="J146" s="24">
        <v>79333739</v>
      </c>
      <c r="K146" s="23">
        <v>212749496</v>
      </c>
      <c r="L146" s="23">
        <v>0</v>
      </c>
      <c r="M146" s="24">
        <v>0</v>
      </c>
      <c r="N146" s="24">
        <v>0</v>
      </c>
      <c r="O146" s="23">
        <v>0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35</v>
      </c>
      <c r="B147" s="15" t="s">
        <v>262</v>
      </c>
      <c r="C147" s="16" t="s">
        <v>263</v>
      </c>
      <c r="D147" s="23">
        <v>826226329</v>
      </c>
      <c r="E147" s="24">
        <v>826226329</v>
      </c>
      <c r="F147" s="24">
        <v>20923427</v>
      </c>
      <c r="G147" s="31">
        <f t="shared" si="27"/>
        <v>2.532408647074233E-2</v>
      </c>
      <c r="H147" s="23">
        <v>-30058</v>
      </c>
      <c r="I147" s="24">
        <v>11349295</v>
      </c>
      <c r="J147" s="24">
        <v>9604190</v>
      </c>
      <c r="K147" s="23">
        <v>20923427</v>
      </c>
      <c r="L147" s="23">
        <v>0</v>
      </c>
      <c r="M147" s="24">
        <v>0</v>
      </c>
      <c r="N147" s="24">
        <v>0</v>
      </c>
      <c r="O147" s="23">
        <v>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264</v>
      </c>
      <c r="C148" s="19" t="s">
        <v>0</v>
      </c>
      <c r="D148" s="25">
        <f>SUM(D143:D147)</f>
        <v>2058853583</v>
      </c>
      <c r="E148" s="26">
        <f>SUM(E143:E147)</f>
        <v>2058853583</v>
      </c>
      <c r="F148" s="26">
        <f>SUM(F143:F147)</f>
        <v>624766895</v>
      </c>
      <c r="G148" s="32">
        <f t="shared" si="27"/>
        <v>0.30345377648936001</v>
      </c>
      <c r="H148" s="25">
        <f t="shared" ref="H148:W148" si="30">SUM(H143:H147)</f>
        <v>473718325</v>
      </c>
      <c r="I148" s="26">
        <f t="shared" si="30"/>
        <v>38436911</v>
      </c>
      <c r="J148" s="26">
        <f t="shared" si="30"/>
        <v>112611659</v>
      </c>
      <c r="K148" s="25">
        <f t="shared" si="30"/>
        <v>624766895</v>
      </c>
      <c r="L148" s="25">
        <f t="shared" si="30"/>
        <v>0</v>
      </c>
      <c r="M148" s="26">
        <f t="shared" si="30"/>
        <v>0</v>
      </c>
      <c r="N148" s="26">
        <f t="shared" si="30"/>
        <v>0</v>
      </c>
      <c r="O148" s="25">
        <f t="shared" si="30"/>
        <v>0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20</v>
      </c>
      <c r="B149" s="15" t="s">
        <v>265</v>
      </c>
      <c r="C149" s="16" t="s">
        <v>266</v>
      </c>
      <c r="D149" s="23">
        <v>244061565</v>
      </c>
      <c r="E149" s="24">
        <v>244061565</v>
      </c>
      <c r="F149" s="24">
        <v>93603727</v>
      </c>
      <c r="G149" s="31">
        <f t="shared" si="27"/>
        <v>0.38352506262098252</v>
      </c>
      <c r="H149" s="23">
        <v>82412204</v>
      </c>
      <c r="I149" s="24">
        <v>5308581</v>
      </c>
      <c r="J149" s="24">
        <v>5882942</v>
      </c>
      <c r="K149" s="23">
        <v>93603727</v>
      </c>
      <c r="L149" s="23">
        <v>0</v>
      </c>
      <c r="M149" s="24">
        <v>0</v>
      </c>
      <c r="N149" s="24">
        <v>0</v>
      </c>
      <c r="O149" s="23">
        <v>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20</v>
      </c>
      <c r="B150" s="15" t="s">
        <v>267</v>
      </c>
      <c r="C150" s="16" t="s">
        <v>268</v>
      </c>
      <c r="D150" s="23">
        <v>5862916600</v>
      </c>
      <c r="E150" s="24">
        <v>5862916600</v>
      </c>
      <c r="F150" s="24">
        <v>1576343016</v>
      </c>
      <c r="G150" s="31">
        <f t="shared" si="27"/>
        <v>0.26886669614232617</v>
      </c>
      <c r="H150" s="23">
        <v>714959230</v>
      </c>
      <c r="I150" s="24">
        <v>416922841</v>
      </c>
      <c r="J150" s="24">
        <v>444460945</v>
      </c>
      <c r="K150" s="23">
        <v>1576343016</v>
      </c>
      <c r="L150" s="23">
        <v>0</v>
      </c>
      <c r="M150" s="24">
        <v>0</v>
      </c>
      <c r="N150" s="24">
        <v>0</v>
      </c>
      <c r="O150" s="23">
        <v>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20</v>
      </c>
      <c r="B151" s="15" t="s">
        <v>269</v>
      </c>
      <c r="C151" s="16" t="s">
        <v>270</v>
      </c>
      <c r="D151" s="23">
        <v>528251098</v>
      </c>
      <c r="E151" s="24">
        <v>528251098</v>
      </c>
      <c r="F151" s="24">
        <v>194982639</v>
      </c>
      <c r="G151" s="31">
        <f t="shared" si="27"/>
        <v>0.36910976567435361</v>
      </c>
      <c r="H151" s="23">
        <v>159614879</v>
      </c>
      <c r="I151" s="24">
        <v>15687330</v>
      </c>
      <c r="J151" s="24">
        <v>19680430</v>
      </c>
      <c r="K151" s="23">
        <v>194982639</v>
      </c>
      <c r="L151" s="23">
        <v>0</v>
      </c>
      <c r="M151" s="24">
        <v>0</v>
      </c>
      <c r="N151" s="24">
        <v>0</v>
      </c>
      <c r="O151" s="23">
        <v>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20</v>
      </c>
      <c r="B152" s="15" t="s">
        <v>271</v>
      </c>
      <c r="C152" s="16" t="s">
        <v>272</v>
      </c>
      <c r="D152" s="23">
        <v>210121377</v>
      </c>
      <c r="E152" s="24">
        <v>210121377</v>
      </c>
      <c r="F152" s="24">
        <v>63688943</v>
      </c>
      <c r="G152" s="31">
        <f t="shared" si="27"/>
        <v>0.30310549030906075</v>
      </c>
      <c r="H152" s="23">
        <v>50663949</v>
      </c>
      <c r="I152" s="24">
        <v>6809432</v>
      </c>
      <c r="J152" s="24">
        <v>6215562</v>
      </c>
      <c r="K152" s="23">
        <v>63688943</v>
      </c>
      <c r="L152" s="23">
        <v>0</v>
      </c>
      <c r="M152" s="24">
        <v>0</v>
      </c>
      <c r="N152" s="24">
        <v>0</v>
      </c>
      <c r="O152" s="23">
        <v>0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20</v>
      </c>
      <c r="B153" s="15" t="s">
        <v>273</v>
      </c>
      <c r="C153" s="16" t="s">
        <v>274</v>
      </c>
      <c r="D153" s="23">
        <v>252827577</v>
      </c>
      <c r="E153" s="24">
        <v>252827577</v>
      </c>
      <c r="F153" s="24">
        <v>82145346</v>
      </c>
      <c r="G153" s="31">
        <f t="shared" si="27"/>
        <v>0.32490659039144293</v>
      </c>
      <c r="H153" s="23">
        <v>60562141</v>
      </c>
      <c r="I153" s="24">
        <v>10791331</v>
      </c>
      <c r="J153" s="24">
        <v>10791874</v>
      </c>
      <c r="K153" s="23">
        <v>82145346</v>
      </c>
      <c r="L153" s="23">
        <v>0</v>
      </c>
      <c r="M153" s="24">
        <v>0</v>
      </c>
      <c r="N153" s="24">
        <v>0</v>
      </c>
      <c r="O153" s="23">
        <v>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35</v>
      </c>
      <c r="B154" s="15" t="s">
        <v>275</v>
      </c>
      <c r="C154" s="16" t="s">
        <v>276</v>
      </c>
      <c r="D154" s="23">
        <v>955453738</v>
      </c>
      <c r="E154" s="24">
        <v>955453738</v>
      </c>
      <c r="F154" s="24">
        <v>364989849</v>
      </c>
      <c r="G154" s="31">
        <f t="shared" si="27"/>
        <v>0.38200682511747103</v>
      </c>
      <c r="H154" s="23">
        <v>331342219</v>
      </c>
      <c r="I154" s="24">
        <v>18822749</v>
      </c>
      <c r="J154" s="24">
        <v>14824881</v>
      </c>
      <c r="K154" s="23">
        <v>364989849</v>
      </c>
      <c r="L154" s="23">
        <v>0</v>
      </c>
      <c r="M154" s="24">
        <v>0</v>
      </c>
      <c r="N154" s="24">
        <v>0</v>
      </c>
      <c r="O154" s="23">
        <v>0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277</v>
      </c>
      <c r="C155" s="19" t="s">
        <v>0</v>
      </c>
      <c r="D155" s="25">
        <f>SUM(D149:D154)</f>
        <v>8053631955</v>
      </c>
      <c r="E155" s="26">
        <f>SUM(E149:E154)</f>
        <v>8053631955</v>
      </c>
      <c r="F155" s="26">
        <f>SUM(F149:F154)</f>
        <v>2375753520</v>
      </c>
      <c r="G155" s="32">
        <f t="shared" si="27"/>
        <v>0.29499156818620725</v>
      </c>
      <c r="H155" s="25">
        <f t="shared" ref="H155:W155" si="31">SUM(H149:H154)</f>
        <v>1399554622</v>
      </c>
      <c r="I155" s="26">
        <f t="shared" si="31"/>
        <v>474342264</v>
      </c>
      <c r="J155" s="26">
        <f t="shared" si="31"/>
        <v>501856634</v>
      </c>
      <c r="K155" s="25">
        <f t="shared" si="31"/>
        <v>2375753520</v>
      </c>
      <c r="L155" s="25">
        <f t="shared" si="31"/>
        <v>0</v>
      </c>
      <c r="M155" s="26">
        <f t="shared" si="31"/>
        <v>0</v>
      </c>
      <c r="N155" s="26">
        <f t="shared" si="31"/>
        <v>0</v>
      </c>
      <c r="O155" s="25">
        <f t="shared" si="31"/>
        <v>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20</v>
      </c>
      <c r="B156" s="15" t="s">
        <v>278</v>
      </c>
      <c r="C156" s="16" t="s">
        <v>279</v>
      </c>
      <c r="D156" s="23">
        <v>454621503</v>
      </c>
      <c r="E156" s="24">
        <v>454621503</v>
      </c>
      <c r="F156" s="24">
        <v>156878679</v>
      </c>
      <c r="G156" s="31">
        <f t="shared" si="27"/>
        <v>0.34507536041470527</v>
      </c>
      <c r="H156" s="23">
        <v>112380796</v>
      </c>
      <c r="I156" s="24">
        <v>28194697</v>
      </c>
      <c r="J156" s="24">
        <v>16303186</v>
      </c>
      <c r="K156" s="23">
        <v>156878679</v>
      </c>
      <c r="L156" s="23">
        <v>0</v>
      </c>
      <c r="M156" s="24">
        <v>0</v>
      </c>
      <c r="N156" s="24">
        <v>0</v>
      </c>
      <c r="O156" s="23">
        <v>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20</v>
      </c>
      <c r="B157" s="15" t="s">
        <v>280</v>
      </c>
      <c r="C157" s="16" t="s">
        <v>281</v>
      </c>
      <c r="D157" s="23">
        <v>3011912801</v>
      </c>
      <c r="E157" s="24">
        <v>3011912801</v>
      </c>
      <c r="F157" s="24">
        <v>661737435</v>
      </c>
      <c r="G157" s="31">
        <f t="shared" si="27"/>
        <v>0.21970670425129615</v>
      </c>
      <c r="H157" s="23">
        <v>152118058</v>
      </c>
      <c r="I157" s="24">
        <v>268372670</v>
      </c>
      <c r="J157" s="24">
        <v>241246707</v>
      </c>
      <c r="K157" s="23">
        <v>661737435</v>
      </c>
      <c r="L157" s="23">
        <v>0</v>
      </c>
      <c r="M157" s="24">
        <v>0</v>
      </c>
      <c r="N157" s="24">
        <v>0</v>
      </c>
      <c r="O157" s="23">
        <v>0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20</v>
      </c>
      <c r="B158" s="15" t="s">
        <v>282</v>
      </c>
      <c r="C158" s="16" t="s">
        <v>283</v>
      </c>
      <c r="D158" s="23">
        <v>250640572</v>
      </c>
      <c r="E158" s="24">
        <v>250640572</v>
      </c>
      <c r="F158" s="24">
        <v>97538084</v>
      </c>
      <c r="G158" s="31">
        <f t="shared" si="27"/>
        <v>0.38915520827968747</v>
      </c>
      <c r="H158" s="23">
        <v>90743330</v>
      </c>
      <c r="I158" s="24">
        <v>3524724</v>
      </c>
      <c r="J158" s="24">
        <v>3270030</v>
      </c>
      <c r="K158" s="23">
        <v>97538084</v>
      </c>
      <c r="L158" s="23">
        <v>0</v>
      </c>
      <c r="M158" s="24">
        <v>0</v>
      </c>
      <c r="N158" s="24">
        <v>0</v>
      </c>
      <c r="O158" s="23">
        <v>0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20</v>
      </c>
      <c r="B159" s="15" t="s">
        <v>284</v>
      </c>
      <c r="C159" s="16" t="s">
        <v>285</v>
      </c>
      <c r="D159" s="23">
        <v>182656831</v>
      </c>
      <c r="E159" s="24">
        <v>182656831</v>
      </c>
      <c r="F159" s="24">
        <v>84775043</v>
      </c>
      <c r="G159" s="31">
        <f t="shared" si="27"/>
        <v>0.46412194132504137</v>
      </c>
      <c r="H159" s="23">
        <v>80874315</v>
      </c>
      <c r="I159" s="24">
        <v>2647851</v>
      </c>
      <c r="J159" s="24">
        <v>1252877</v>
      </c>
      <c r="K159" s="23">
        <v>84775043</v>
      </c>
      <c r="L159" s="23">
        <v>0</v>
      </c>
      <c r="M159" s="24">
        <v>0</v>
      </c>
      <c r="N159" s="24">
        <v>0</v>
      </c>
      <c r="O159" s="23">
        <v>0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35</v>
      </c>
      <c r="B160" s="15" t="s">
        <v>286</v>
      </c>
      <c r="C160" s="16" t="s">
        <v>287</v>
      </c>
      <c r="D160" s="23">
        <v>1632704657</v>
      </c>
      <c r="E160" s="24">
        <v>1632704657</v>
      </c>
      <c r="F160" s="24">
        <v>569442197</v>
      </c>
      <c r="G160" s="31">
        <f t="shared" si="27"/>
        <v>0.34877232361566052</v>
      </c>
      <c r="H160" s="23">
        <v>436259718</v>
      </c>
      <c r="I160" s="24">
        <v>69286477</v>
      </c>
      <c r="J160" s="24">
        <v>63896002</v>
      </c>
      <c r="K160" s="23">
        <v>569442197</v>
      </c>
      <c r="L160" s="23">
        <v>0</v>
      </c>
      <c r="M160" s="24">
        <v>0</v>
      </c>
      <c r="N160" s="24">
        <v>0</v>
      </c>
      <c r="O160" s="23">
        <v>0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288</v>
      </c>
      <c r="C161" s="19" t="s">
        <v>0</v>
      </c>
      <c r="D161" s="25">
        <f>SUM(D156:D160)</f>
        <v>5532536364</v>
      </c>
      <c r="E161" s="26">
        <f>SUM(E156:E160)</f>
        <v>5532536364</v>
      </c>
      <c r="F161" s="26">
        <f>SUM(F156:F160)</f>
        <v>1570371438</v>
      </c>
      <c r="G161" s="32">
        <f t="shared" si="27"/>
        <v>0.28384294917939379</v>
      </c>
      <c r="H161" s="25">
        <f t="shared" ref="H161:W161" si="32">SUM(H156:H160)</f>
        <v>872376217</v>
      </c>
      <c r="I161" s="26">
        <f t="shared" si="32"/>
        <v>372026419</v>
      </c>
      <c r="J161" s="26">
        <f t="shared" si="32"/>
        <v>325968802</v>
      </c>
      <c r="K161" s="25">
        <f t="shared" si="32"/>
        <v>1570371438</v>
      </c>
      <c r="L161" s="25">
        <f t="shared" si="32"/>
        <v>0</v>
      </c>
      <c r="M161" s="26">
        <f t="shared" si="32"/>
        <v>0</v>
      </c>
      <c r="N161" s="26">
        <f t="shared" si="32"/>
        <v>0</v>
      </c>
      <c r="O161" s="25">
        <f t="shared" si="32"/>
        <v>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20</v>
      </c>
      <c r="B162" s="15" t="s">
        <v>289</v>
      </c>
      <c r="C162" s="16" t="s">
        <v>290</v>
      </c>
      <c r="D162" s="23">
        <v>547910590</v>
      </c>
      <c r="E162" s="24">
        <v>547910590</v>
      </c>
      <c r="F162" s="24">
        <v>164027476</v>
      </c>
      <c r="G162" s="31">
        <f t="shared" si="27"/>
        <v>0.29936905581620532</v>
      </c>
      <c r="H162" s="23">
        <v>96182720</v>
      </c>
      <c r="I162" s="24">
        <v>36547230</v>
      </c>
      <c r="J162" s="24">
        <v>31297526</v>
      </c>
      <c r="K162" s="23">
        <v>164027476</v>
      </c>
      <c r="L162" s="23">
        <v>0</v>
      </c>
      <c r="M162" s="24">
        <v>0</v>
      </c>
      <c r="N162" s="24">
        <v>0</v>
      </c>
      <c r="O162" s="23">
        <v>0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20</v>
      </c>
      <c r="B163" s="15" t="s">
        <v>291</v>
      </c>
      <c r="C163" s="16" t="s">
        <v>292</v>
      </c>
      <c r="D163" s="23">
        <v>244546675</v>
      </c>
      <c r="E163" s="24">
        <v>244546675</v>
      </c>
      <c r="F163" s="24">
        <v>88726376</v>
      </c>
      <c r="G163" s="31">
        <f t="shared" si="27"/>
        <v>0.36281980116883616</v>
      </c>
      <c r="H163" s="23">
        <v>74158568</v>
      </c>
      <c r="I163" s="24">
        <v>7411451</v>
      </c>
      <c r="J163" s="24">
        <v>7156357</v>
      </c>
      <c r="K163" s="23">
        <v>88726376</v>
      </c>
      <c r="L163" s="23">
        <v>0</v>
      </c>
      <c r="M163" s="24">
        <v>0</v>
      </c>
      <c r="N163" s="24">
        <v>0</v>
      </c>
      <c r="O163" s="23">
        <v>0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20</v>
      </c>
      <c r="B164" s="15" t="s">
        <v>293</v>
      </c>
      <c r="C164" s="16" t="s">
        <v>294</v>
      </c>
      <c r="D164" s="23">
        <v>308738816</v>
      </c>
      <c r="E164" s="24">
        <v>308738816</v>
      </c>
      <c r="F164" s="24">
        <v>122201254</v>
      </c>
      <c r="G164" s="31">
        <f t="shared" si="27"/>
        <v>0.39580787276193996</v>
      </c>
      <c r="H164" s="23">
        <v>114286659</v>
      </c>
      <c r="I164" s="24">
        <v>4514672</v>
      </c>
      <c r="J164" s="24">
        <v>3399923</v>
      </c>
      <c r="K164" s="23">
        <v>122201254</v>
      </c>
      <c r="L164" s="23">
        <v>0</v>
      </c>
      <c r="M164" s="24">
        <v>0</v>
      </c>
      <c r="N164" s="24">
        <v>0</v>
      </c>
      <c r="O164" s="23">
        <v>0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20</v>
      </c>
      <c r="B165" s="15" t="s">
        <v>295</v>
      </c>
      <c r="C165" s="16" t="s">
        <v>296</v>
      </c>
      <c r="D165" s="23">
        <v>262516529</v>
      </c>
      <c r="E165" s="24">
        <v>262516529</v>
      </c>
      <c r="F165" s="24">
        <v>91146804</v>
      </c>
      <c r="G165" s="31">
        <f t="shared" si="27"/>
        <v>0.34720405738718263</v>
      </c>
      <c r="H165" s="23">
        <v>76022876</v>
      </c>
      <c r="I165" s="24">
        <v>6715503</v>
      </c>
      <c r="J165" s="24">
        <v>8408425</v>
      </c>
      <c r="K165" s="23">
        <v>91146804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35</v>
      </c>
      <c r="B166" s="15" t="s">
        <v>297</v>
      </c>
      <c r="C166" s="16" t="s">
        <v>298</v>
      </c>
      <c r="D166" s="23">
        <v>723814646</v>
      </c>
      <c r="E166" s="24">
        <v>723814646</v>
      </c>
      <c r="F166" s="24">
        <v>259702337</v>
      </c>
      <c r="G166" s="31">
        <f t="shared" si="27"/>
        <v>0.35879674228089603</v>
      </c>
      <c r="H166" s="23">
        <v>229240239</v>
      </c>
      <c r="I166" s="24">
        <v>12519038</v>
      </c>
      <c r="J166" s="24">
        <v>17943060</v>
      </c>
      <c r="K166" s="23">
        <v>259702337</v>
      </c>
      <c r="L166" s="23">
        <v>0</v>
      </c>
      <c r="M166" s="24">
        <v>0</v>
      </c>
      <c r="N166" s="24">
        <v>0</v>
      </c>
      <c r="O166" s="23">
        <v>0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299</v>
      </c>
      <c r="C167" s="19" t="s">
        <v>0</v>
      </c>
      <c r="D167" s="25">
        <f>SUM(D162:D166)</f>
        <v>2087527256</v>
      </c>
      <c r="E167" s="26">
        <f>SUM(E162:E166)</f>
        <v>2087527256</v>
      </c>
      <c r="F167" s="26">
        <f>SUM(F162:F166)</f>
        <v>725804247</v>
      </c>
      <c r="G167" s="32">
        <f t="shared" si="27"/>
        <v>0.34768611758906776</v>
      </c>
      <c r="H167" s="25">
        <f t="shared" ref="H167:W167" si="33">SUM(H162:H166)</f>
        <v>589891062</v>
      </c>
      <c r="I167" s="26">
        <f t="shared" si="33"/>
        <v>67707894</v>
      </c>
      <c r="J167" s="26">
        <f t="shared" si="33"/>
        <v>68205291</v>
      </c>
      <c r="K167" s="25">
        <f t="shared" si="33"/>
        <v>725804247</v>
      </c>
      <c r="L167" s="25">
        <f t="shared" si="33"/>
        <v>0</v>
      </c>
      <c r="M167" s="26">
        <f t="shared" si="33"/>
        <v>0</v>
      </c>
      <c r="N167" s="26">
        <f t="shared" si="33"/>
        <v>0</v>
      </c>
      <c r="O167" s="25">
        <f t="shared" si="33"/>
        <v>0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107159565769</v>
      </c>
      <c r="E168" s="26">
        <f>SUM(E103,E105:E109,E111:E118,E120:E123,E125:E129,E131:E134,E136:E141,E143:E147,E149:E154,E156:E160,E162:E166)</f>
        <v>107159565769</v>
      </c>
      <c r="F168" s="26">
        <f>SUM(F103,F105:F109,F111:F118,F120:F123,F125:F129,F131:F134,F136:F141,F143:F147,F149:F154,F156:F160,F162:F166)</f>
        <v>30944447945</v>
      </c>
      <c r="G168" s="32">
        <f t="shared" si="27"/>
        <v>0.28876981464917306</v>
      </c>
      <c r="H168" s="25">
        <f t="shared" ref="H168:W168" si="34">SUM(H103,H105:H109,H111:H118,H120:H123,H125:H129,H131:H134,H136:H141,H143:H147,H149:H154,H156:H160,H162:H166)</f>
        <v>13353570918</v>
      </c>
      <c r="I168" s="26">
        <f t="shared" si="34"/>
        <v>10887119322</v>
      </c>
      <c r="J168" s="26">
        <f t="shared" si="34"/>
        <v>6703757705</v>
      </c>
      <c r="K168" s="25">
        <f t="shared" si="34"/>
        <v>30944447945</v>
      </c>
      <c r="L168" s="25">
        <f t="shared" si="34"/>
        <v>0</v>
      </c>
      <c r="M168" s="26">
        <f t="shared" si="34"/>
        <v>0</v>
      </c>
      <c r="N168" s="26">
        <f t="shared" si="34"/>
        <v>0</v>
      </c>
      <c r="O168" s="25">
        <f t="shared" si="34"/>
        <v>0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20</v>
      </c>
      <c r="B171" s="15" t="s">
        <v>302</v>
      </c>
      <c r="C171" s="16" t="s">
        <v>303</v>
      </c>
      <c r="D171" s="23">
        <v>601771158</v>
      </c>
      <c r="E171" s="24">
        <v>601771158</v>
      </c>
      <c r="F171" s="24">
        <v>222193271</v>
      </c>
      <c r="G171" s="31">
        <f t="shared" ref="G171:G203" si="35">IF(($D171     =0),0,($F171     /$D171     ))</f>
        <v>0.36923217081135018</v>
      </c>
      <c r="H171" s="23">
        <v>182971827</v>
      </c>
      <c r="I171" s="24">
        <v>19636802</v>
      </c>
      <c r="J171" s="24">
        <v>19584642</v>
      </c>
      <c r="K171" s="23">
        <v>222193271</v>
      </c>
      <c r="L171" s="23">
        <v>0</v>
      </c>
      <c r="M171" s="24">
        <v>0</v>
      </c>
      <c r="N171" s="24">
        <v>0</v>
      </c>
      <c r="O171" s="23">
        <v>0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20</v>
      </c>
      <c r="B172" s="15" t="s">
        <v>304</v>
      </c>
      <c r="C172" s="16" t="s">
        <v>305</v>
      </c>
      <c r="D172" s="23">
        <v>526524708</v>
      </c>
      <c r="E172" s="24">
        <v>526524708</v>
      </c>
      <c r="F172" s="24">
        <v>198601520</v>
      </c>
      <c r="G172" s="31">
        <f t="shared" si="35"/>
        <v>0.37719316298448047</v>
      </c>
      <c r="H172" s="23">
        <v>174362170</v>
      </c>
      <c r="I172" s="24">
        <v>9877873</v>
      </c>
      <c r="J172" s="24">
        <v>14361477</v>
      </c>
      <c r="K172" s="23">
        <v>198601520</v>
      </c>
      <c r="L172" s="23">
        <v>0</v>
      </c>
      <c r="M172" s="24">
        <v>0</v>
      </c>
      <c r="N172" s="24">
        <v>0</v>
      </c>
      <c r="O172" s="23">
        <v>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20</v>
      </c>
      <c r="B173" s="15" t="s">
        <v>306</v>
      </c>
      <c r="C173" s="16" t="s">
        <v>307</v>
      </c>
      <c r="D173" s="23">
        <v>2078167956</v>
      </c>
      <c r="E173" s="24">
        <v>2078167956</v>
      </c>
      <c r="F173" s="24">
        <v>641543554</v>
      </c>
      <c r="G173" s="31">
        <f t="shared" si="35"/>
        <v>0.30870630650798081</v>
      </c>
      <c r="H173" s="23">
        <v>356210872</v>
      </c>
      <c r="I173" s="24">
        <v>140631659</v>
      </c>
      <c r="J173" s="24">
        <v>144701023</v>
      </c>
      <c r="K173" s="23">
        <v>641543554</v>
      </c>
      <c r="L173" s="23">
        <v>0</v>
      </c>
      <c r="M173" s="24">
        <v>0</v>
      </c>
      <c r="N173" s="24">
        <v>0</v>
      </c>
      <c r="O173" s="23">
        <v>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20</v>
      </c>
      <c r="B174" s="15" t="s">
        <v>308</v>
      </c>
      <c r="C174" s="16" t="s">
        <v>309</v>
      </c>
      <c r="D174" s="23">
        <v>750285699</v>
      </c>
      <c r="E174" s="24">
        <v>750285699</v>
      </c>
      <c r="F174" s="24">
        <v>203466787</v>
      </c>
      <c r="G174" s="31">
        <f t="shared" si="35"/>
        <v>0.27118574600473627</v>
      </c>
      <c r="H174" s="23">
        <v>130937526</v>
      </c>
      <c r="I174" s="24">
        <v>34951999</v>
      </c>
      <c r="J174" s="24">
        <v>37577262</v>
      </c>
      <c r="K174" s="23">
        <v>203466787</v>
      </c>
      <c r="L174" s="23">
        <v>0</v>
      </c>
      <c r="M174" s="24">
        <v>0</v>
      </c>
      <c r="N174" s="24">
        <v>0</v>
      </c>
      <c r="O174" s="23">
        <v>0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20</v>
      </c>
      <c r="B175" s="15" t="s">
        <v>310</v>
      </c>
      <c r="C175" s="16" t="s">
        <v>311</v>
      </c>
      <c r="D175" s="23">
        <v>462632860</v>
      </c>
      <c r="E175" s="24">
        <v>462632860</v>
      </c>
      <c r="F175" s="24">
        <v>145584570</v>
      </c>
      <c r="G175" s="31">
        <f t="shared" si="35"/>
        <v>0.31468705011572246</v>
      </c>
      <c r="H175" s="23">
        <v>93868338</v>
      </c>
      <c r="I175" s="24">
        <v>21583608</v>
      </c>
      <c r="J175" s="24">
        <v>30132624</v>
      </c>
      <c r="K175" s="23">
        <v>145584570</v>
      </c>
      <c r="L175" s="23">
        <v>0</v>
      </c>
      <c r="M175" s="24">
        <v>0</v>
      </c>
      <c r="N175" s="24">
        <v>0</v>
      </c>
      <c r="O175" s="23">
        <v>0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35</v>
      </c>
      <c r="B176" s="15" t="s">
        <v>312</v>
      </c>
      <c r="C176" s="16" t="s">
        <v>313</v>
      </c>
      <c r="D176" s="23">
        <v>2010590952</v>
      </c>
      <c r="E176" s="24">
        <v>2010590952</v>
      </c>
      <c r="F176" s="24">
        <v>717026808</v>
      </c>
      <c r="G176" s="31">
        <f t="shared" si="35"/>
        <v>0.35662490537259717</v>
      </c>
      <c r="H176" s="23">
        <v>606682216</v>
      </c>
      <c r="I176" s="24">
        <v>70066989</v>
      </c>
      <c r="J176" s="24">
        <v>40277603</v>
      </c>
      <c r="K176" s="23">
        <v>717026808</v>
      </c>
      <c r="L176" s="23">
        <v>0</v>
      </c>
      <c r="M176" s="24">
        <v>0</v>
      </c>
      <c r="N176" s="24">
        <v>0</v>
      </c>
      <c r="O176" s="23">
        <v>0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314</v>
      </c>
      <c r="C177" s="19" t="s">
        <v>0</v>
      </c>
      <c r="D177" s="25">
        <f>SUM(D171:D176)</f>
        <v>6429973333</v>
      </c>
      <c r="E177" s="26">
        <f>SUM(E171:E176)</f>
        <v>6429973333</v>
      </c>
      <c r="F177" s="26">
        <f>SUM(F171:F176)</f>
        <v>2128416510</v>
      </c>
      <c r="G177" s="32">
        <f t="shared" si="35"/>
        <v>0.33101482693194245</v>
      </c>
      <c r="H177" s="25">
        <f t="shared" ref="H177:W177" si="36">SUM(H171:H176)</f>
        <v>1545032949</v>
      </c>
      <c r="I177" s="26">
        <f t="shared" si="36"/>
        <v>296748930</v>
      </c>
      <c r="J177" s="26">
        <f t="shared" si="36"/>
        <v>286634631</v>
      </c>
      <c r="K177" s="25">
        <f t="shared" si="36"/>
        <v>2128416510</v>
      </c>
      <c r="L177" s="25">
        <f t="shared" si="36"/>
        <v>0</v>
      </c>
      <c r="M177" s="26">
        <f t="shared" si="36"/>
        <v>0</v>
      </c>
      <c r="N177" s="26">
        <f t="shared" si="36"/>
        <v>0</v>
      </c>
      <c r="O177" s="25">
        <f t="shared" si="36"/>
        <v>0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20</v>
      </c>
      <c r="B178" s="15" t="s">
        <v>315</v>
      </c>
      <c r="C178" s="16" t="s">
        <v>316</v>
      </c>
      <c r="D178" s="23">
        <v>759146010</v>
      </c>
      <c r="E178" s="24">
        <v>759146010</v>
      </c>
      <c r="F178" s="24">
        <v>177937024</v>
      </c>
      <c r="G178" s="31">
        <f t="shared" si="35"/>
        <v>0.23439104158632146</v>
      </c>
      <c r="H178" s="23">
        <v>125377709</v>
      </c>
      <c r="I178" s="24">
        <v>24073501</v>
      </c>
      <c r="J178" s="24">
        <v>28485814</v>
      </c>
      <c r="K178" s="23">
        <v>177937024</v>
      </c>
      <c r="L178" s="23">
        <v>0</v>
      </c>
      <c r="M178" s="24">
        <v>0</v>
      </c>
      <c r="N178" s="24">
        <v>0</v>
      </c>
      <c r="O178" s="23">
        <v>0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20</v>
      </c>
      <c r="B179" s="15" t="s">
        <v>317</v>
      </c>
      <c r="C179" s="16" t="s">
        <v>318</v>
      </c>
      <c r="D179" s="23">
        <v>1006714481</v>
      </c>
      <c r="E179" s="24">
        <v>1006714481</v>
      </c>
      <c r="F179" s="24">
        <v>335964189</v>
      </c>
      <c r="G179" s="31">
        <f t="shared" si="35"/>
        <v>0.33372340950760598</v>
      </c>
      <c r="H179" s="23">
        <v>282217760</v>
      </c>
      <c r="I179" s="24">
        <v>29083196</v>
      </c>
      <c r="J179" s="24">
        <v>24663233</v>
      </c>
      <c r="K179" s="23">
        <v>335964189</v>
      </c>
      <c r="L179" s="23">
        <v>0</v>
      </c>
      <c r="M179" s="24">
        <v>0</v>
      </c>
      <c r="N179" s="24">
        <v>0</v>
      </c>
      <c r="O179" s="23">
        <v>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20</v>
      </c>
      <c r="B180" s="15" t="s">
        <v>319</v>
      </c>
      <c r="C180" s="16" t="s">
        <v>320</v>
      </c>
      <c r="D180" s="23">
        <v>1554993324</v>
      </c>
      <c r="E180" s="24">
        <v>1554993324</v>
      </c>
      <c r="F180" s="24">
        <v>427653908</v>
      </c>
      <c r="G180" s="31">
        <f t="shared" si="35"/>
        <v>0.2750197710816667</v>
      </c>
      <c r="H180" s="23">
        <v>280488049</v>
      </c>
      <c r="I180" s="24">
        <v>71355265</v>
      </c>
      <c r="J180" s="24">
        <v>75810594</v>
      </c>
      <c r="K180" s="23">
        <v>427653908</v>
      </c>
      <c r="L180" s="23">
        <v>0</v>
      </c>
      <c r="M180" s="24">
        <v>0</v>
      </c>
      <c r="N180" s="24">
        <v>0</v>
      </c>
      <c r="O180" s="23">
        <v>0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20</v>
      </c>
      <c r="B181" s="15" t="s">
        <v>321</v>
      </c>
      <c r="C181" s="16" t="s">
        <v>322</v>
      </c>
      <c r="D181" s="23">
        <v>655348523</v>
      </c>
      <c r="E181" s="24">
        <v>655348523</v>
      </c>
      <c r="F181" s="24">
        <v>236793066</v>
      </c>
      <c r="G181" s="31">
        <f t="shared" si="35"/>
        <v>0.36132387224438745</v>
      </c>
      <c r="H181" s="23">
        <v>220503071</v>
      </c>
      <c r="I181" s="24">
        <v>8747470</v>
      </c>
      <c r="J181" s="24">
        <v>7542525</v>
      </c>
      <c r="K181" s="23">
        <v>236793066</v>
      </c>
      <c r="L181" s="23">
        <v>0</v>
      </c>
      <c r="M181" s="24">
        <v>0</v>
      </c>
      <c r="N181" s="24">
        <v>0</v>
      </c>
      <c r="O181" s="23">
        <v>0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35</v>
      </c>
      <c r="B182" s="15" t="s">
        <v>323</v>
      </c>
      <c r="C182" s="16" t="s">
        <v>324</v>
      </c>
      <c r="D182" s="23">
        <v>2539031847</v>
      </c>
      <c r="E182" s="24">
        <v>2539031847</v>
      </c>
      <c r="F182" s="24">
        <v>813002038</v>
      </c>
      <c r="G182" s="31">
        <f t="shared" si="35"/>
        <v>0.32020159139027926</v>
      </c>
      <c r="H182" s="23">
        <v>720391236</v>
      </c>
      <c r="I182" s="24">
        <v>55349009</v>
      </c>
      <c r="J182" s="24">
        <v>37261793</v>
      </c>
      <c r="K182" s="23">
        <v>813002038</v>
      </c>
      <c r="L182" s="23">
        <v>0</v>
      </c>
      <c r="M182" s="24">
        <v>0</v>
      </c>
      <c r="N182" s="24">
        <v>0</v>
      </c>
      <c r="O182" s="23">
        <v>0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325</v>
      </c>
      <c r="C183" s="19" t="s">
        <v>0</v>
      </c>
      <c r="D183" s="25">
        <f>SUM(D178:D182)</f>
        <v>6515234185</v>
      </c>
      <c r="E183" s="26">
        <f>SUM(E178:E182)</f>
        <v>6515234185</v>
      </c>
      <c r="F183" s="26">
        <f>SUM(F178:F182)</f>
        <v>1991350225</v>
      </c>
      <c r="G183" s="32">
        <f t="shared" si="35"/>
        <v>0.30564522601270089</v>
      </c>
      <c r="H183" s="25">
        <f t="shared" ref="H183:W183" si="37">SUM(H178:H182)</f>
        <v>1628977825</v>
      </c>
      <c r="I183" s="26">
        <f t="shared" si="37"/>
        <v>188608441</v>
      </c>
      <c r="J183" s="26">
        <f t="shared" si="37"/>
        <v>173763959</v>
      </c>
      <c r="K183" s="25">
        <f t="shared" si="37"/>
        <v>1991350225</v>
      </c>
      <c r="L183" s="25">
        <f t="shared" si="37"/>
        <v>0</v>
      </c>
      <c r="M183" s="26">
        <f t="shared" si="37"/>
        <v>0</v>
      </c>
      <c r="N183" s="26">
        <f t="shared" si="37"/>
        <v>0</v>
      </c>
      <c r="O183" s="25">
        <f t="shared" si="37"/>
        <v>0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20</v>
      </c>
      <c r="B184" s="15" t="s">
        <v>326</v>
      </c>
      <c r="C184" s="16" t="s">
        <v>327</v>
      </c>
      <c r="D184" s="23">
        <v>417211912</v>
      </c>
      <c r="E184" s="24">
        <v>417211912</v>
      </c>
      <c r="F184" s="24">
        <v>184279138</v>
      </c>
      <c r="G184" s="31">
        <f t="shared" si="35"/>
        <v>0.44169193807678242</v>
      </c>
      <c r="H184" s="23">
        <v>171983135</v>
      </c>
      <c r="I184" s="24">
        <v>5723599</v>
      </c>
      <c r="J184" s="24">
        <v>6572404</v>
      </c>
      <c r="K184" s="23">
        <v>184279138</v>
      </c>
      <c r="L184" s="23">
        <v>0</v>
      </c>
      <c r="M184" s="24">
        <v>0</v>
      </c>
      <c r="N184" s="24">
        <v>0</v>
      </c>
      <c r="O184" s="23">
        <v>0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20</v>
      </c>
      <c r="B185" s="15" t="s">
        <v>328</v>
      </c>
      <c r="C185" s="16" t="s">
        <v>329</v>
      </c>
      <c r="D185" s="23">
        <v>297619555</v>
      </c>
      <c r="E185" s="24">
        <v>297619555</v>
      </c>
      <c r="F185" s="24">
        <v>113501659</v>
      </c>
      <c r="G185" s="31">
        <f t="shared" si="35"/>
        <v>0.38136492408907741</v>
      </c>
      <c r="H185" s="23">
        <v>104060919</v>
      </c>
      <c r="I185" s="24">
        <v>4234978</v>
      </c>
      <c r="J185" s="24">
        <v>5205762</v>
      </c>
      <c r="K185" s="23">
        <v>113501659</v>
      </c>
      <c r="L185" s="23">
        <v>0</v>
      </c>
      <c r="M185" s="24">
        <v>0</v>
      </c>
      <c r="N185" s="24">
        <v>0</v>
      </c>
      <c r="O185" s="23">
        <v>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20</v>
      </c>
      <c r="B186" s="15" t="s">
        <v>330</v>
      </c>
      <c r="C186" s="16" t="s">
        <v>331</v>
      </c>
      <c r="D186" s="23">
        <v>5850979267</v>
      </c>
      <c r="E186" s="24">
        <v>5850979267</v>
      </c>
      <c r="F186" s="24">
        <v>1620326182</v>
      </c>
      <c r="G186" s="31">
        <f t="shared" si="35"/>
        <v>0.27693247712203867</v>
      </c>
      <c r="H186" s="23">
        <v>938092025</v>
      </c>
      <c r="I186" s="24">
        <v>326058136</v>
      </c>
      <c r="J186" s="24">
        <v>356176021</v>
      </c>
      <c r="K186" s="23">
        <v>1620326182</v>
      </c>
      <c r="L186" s="23">
        <v>0</v>
      </c>
      <c r="M186" s="24">
        <v>0</v>
      </c>
      <c r="N186" s="24">
        <v>0</v>
      </c>
      <c r="O186" s="23">
        <v>0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20</v>
      </c>
      <c r="B187" s="15" t="s">
        <v>332</v>
      </c>
      <c r="C187" s="16" t="s">
        <v>333</v>
      </c>
      <c r="D187" s="23">
        <v>828643654</v>
      </c>
      <c r="E187" s="24">
        <v>828643654</v>
      </c>
      <c r="F187" s="24">
        <v>177714073</v>
      </c>
      <c r="G187" s="31">
        <f t="shared" si="35"/>
        <v>0.21446380738227436</v>
      </c>
      <c r="H187" s="23">
        <v>152947208</v>
      </c>
      <c r="I187" s="24">
        <v>18923365</v>
      </c>
      <c r="J187" s="24">
        <v>5843500</v>
      </c>
      <c r="K187" s="23">
        <v>177714073</v>
      </c>
      <c r="L187" s="23">
        <v>0</v>
      </c>
      <c r="M187" s="24">
        <v>0</v>
      </c>
      <c r="N187" s="24">
        <v>0</v>
      </c>
      <c r="O187" s="23">
        <v>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35</v>
      </c>
      <c r="B188" s="15" t="s">
        <v>334</v>
      </c>
      <c r="C188" s="16" t="s">
        <v>335</v>
      </c>
      <c r="D188" s="23">
        <v>1040348000</v>
      </c>
      <c r="E188" s="24">
        <v>1040348000</v>
      </c>
      <c r="F188" s="24">
        <v>401564019</v>
      </c>
      <c r="G188" s="31">
        <f t="shared" si="35"/>
        <v>0.38599009081576552</v>
      </c>
      <c r="H188" s="23">
        <v>359601959</v>
      </c>
      <c r="I188" s="24">
        <v>11238601</v>
      </c>
      <c r="J188" s="24">
        <v>30723459</v>
      </c>
      <c r="K188" s="23">
        <v>401564019</v>
      </c>
      <c r="L188" s="23">
        <v>0</v>
      </c>
      <c r="M188" s="24">
        <v>0</v>
      </c>
      <c r="N188" s="24">
        <v>0</v>
      </c>
      <c r="O188" s="23">
        <v>0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336</v>
      </c>
      <c r="C189" s="19" t="s">
        <v>0</v>
      </c>
      <c r="D189" s="25">
        <f>SUM(D184:D188)</f>
        <v>8434802388</v>
      </c>
      <c r="E189" s="26">
        <f>SUM(E184:E188)</f>
        <v>8434802388</v>
      </c>
      <c r="F189" s="26">
        <f>SUM(F184:F188)</f>
        <v>2497385071</v>
      </c>
      <c r="G189" s="32">
        <f t="shared" si="35"/>
        <v>0.29608104092076565</v>
      </c>
      <c r="H189" s="25">
        <f t="shared" ref="H189:W189" si="38">SUM(H184:H188)</f>
        <v>1726685246</v>
      </c>
      <c r="I189" s="26">
        <f t="shared" si="38"/>
        <v>366178679</v>
      </c>
      <c r="J189" s="26">
        <f t="shared" si="38"/>
        <v>404521146</v>
      </c>
      <c r="K189" s="25">
        <f t="shared" si="38"/>
        <v>2497385071</v>
      </c>
      <c r="L189" s="25">
        <f t="shared" si="38"/>
        <v>0</v>
      </c>
      <c r="M189" s="26">
        <f t="shared" si="38"/>
        <v>0</v>
      </c>
      <c r="N189" s="26">
        <f t="shared" si="38"/>
        <v>0</v>
      </c>
      <c r="O189" s="25">
        <f t="shared" si="38"/>
        <v>0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20</v>
      </c>
      <c r="B190" s="15" t="s">
        <v>337</v>
      </c>
      <c r="C190" s="16" t="s">
        <v>338</v>
      </c>
      <c r="D190" s="23">
        <v>618056571</v>
      </c>
      <c r="E190" s="24">
        <v>618056571</v>
      </c>
      <c r="F190" s="24">
        <v>142719372</v>
      </c>
      <c r="G190" s="31">
        <f t="shared" si="35"/>
        <v>0.23091635733130972</v>
      </c>
      <c r="H190" s="23">
        <v>85521895</v>
      </c>
      <c r="I190" s="24">
        <v>28488772</v>
      </c>
      <c r="J190" s="24">
        <v>28708705</v>
      </c>
      <c r="K190" s="23">
        <v>142719372</v>
      </c>
      <c r="L190" s="23">
        <v>0</v>
      </c>
      <c r="M190" s="24">
        <v>0</v>
      </c>
      <c r="N190" s="24">
        <v>0</v>
      </c>
      <c r="O190" s="23">
        <v>0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20</v>
      </c>
      <c r="B191" s="15" t="s">
        <v>339</v>
      </c>
      <c r="C191" s="16" t="s">
        <v>340</v>
      </c>
      <c r="D191" s="23">
        <v>904209566</v>
      </c>
      <c r="E191" s="24">
        <v>904209566</v>
      </c>
      <c r="F191" s="24">
        <v>279084519</v>
      </c>
      <c r="G191" s="31">
        <f t="shared" si="35"/>
        <v>0.30865026150364794</v>
      </c>
      <c r="H191" s="23">
        <v>168313285</v>
      </c>
      <c r="I191" s="24">
        <v>57926842</v>
      </c>
      <c r="J191" s="24">
        <v>52844392</v>
      </c>
      <c r="K191" s="23">
        <v>279084519</v>
      </c>
      <c r="L191" s="23">
        <v>0</v>
      </c>
      <c r="M191" s="24">
        <v>0</v>
      </c>
      <c r="N191" s="24">
        <v>0</v>
      </c>
      <c r="O191" s="23">
        <v>0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20</v>
      </c>
      <c r="B192" s="15" t="s">
        <v>341</v>
      </c>
      <c r="C192" s="16" t="s">
        <v>342</v>
      </c>
      <c r="D192" s="23">
        <v>656606032</v>
      </c>
      <c r="E192" s="24">
        <v>656606032</v>
      </c>
      <c r="F192" s="24">
        <v>187355133</v>
      </c>
      <c r="G192" s="31">
        <f t="shared" si="35"/>
        <v>0.28533873261767417</v>
      </c>
      <c r="H192" s="23">
        <v>93515058</v>
      </c>
      <c r="I192" s="24">
        <v>35944981</v>
      </c>
      <c r="J192" s="24">
        <v>57895094</v>
      </c>
      <c r="K192" s="23">
        <v>187355133</v>
      </c>
      <c r="L192" s="23">
        <v>0</v>
      </c>
      <c r="M192" s="24">
        <v>0</v>
      </c>
      <c r="N192" s="24">
        <v>0</v>
      </c>
      <c r="O192" s="23">
        <v>0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20</v>
      </c>
      <c r="B193" s="15" t="s">
        <v>343</v>
      </c>
      <c r="C193" s="16" t="s">
        <v>344</v>
      </c>
      <c r="D193" s="23">
        <v>1720308375</v>
      </c>
      <c r="E193" s="24">
        <v>1720308375</v>
      </c>
      <c r="F193" s="24">
        <v>405834233</v>
      </c>
      <c r="G193" s="31">
        <f t="shared" si="35"/>
        <v>0.23590784006966192</v>
      </c>
      <c r="H193" s="23">
        <v>39675153</v>
      </c>
      <c r="I193" s="24">
        <v>285070526</v>
      </c>
      <c r="J193" s="24">
        <v>81088554</v>
      </c>
      <c r="K193" s="23">
        <v>405834233</v>
      </c>
      <c r="L193" s="23">
        <v>0</v>
      </c>
      <c r="M193" s="24">
        <v>0</v>
      </c>
      <c r="N193" s="24">
        <v>0</v>
      </c>
      <c r="O193" s="23">
        <v>0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20</v>
      </c>
      <c r="B194" s="15" t="s">
        <v>345</v>
      </c>
      <c r="C194" s="16" t="s">
        <v>346</v>
      </c>
      <c r="D194" s="23">
        <v>1000923684</v>
      </c>
      <c r="E194" s="24">
        <v>1000923684</v>
      </c>
      <c r="F194" s="24">
        <v>258054583</v>
      </c>
      <c r="G194" s="31">
        <f t="shared" si="35"/>
        <v>0.25781644207751608</v>
      </c>
      <c r="H194" s="23">
        <v>123838990</v>
      </c>
      <c r="I194" s="24">
        <v>72405075</v>
      </c>
      <c r="J194" s="24">
        <v>61810518</v>
      </c>
      <c r="K194" s="23">
        <v>258054583</v>
      </c>
      <c r="L194" s="23">
        <v>0</v>
      </c>
      <c r="M194" s="24">
        <v>0</v>
      </c>
      <c r="N194" s="24">
        <v>0</v>
      </c>
      <c r="O194" s="23">
        <v>0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35</v>
      </c>
      <c r="B195" s="15" t="s">
        <v>347</v>
      </c>
      <c r="C195" s="16" t="s">
        <v>348</v>
      </c>
      <c r="D195" s="23">
        <v>171661676</v>
      </c>
      <c r="E195" s="24">
        <v>171661676</v>
      </c>
      <c r="F195" s="24">
        <v>66930866</v>
      </c>
      <c r="G195" s="31">
        <f t="shared" si="35"/>
        <v>0.3898998749144218</v>
      </c>
      <c r="H195" s="23">
        <v>258210</v>
      </c>
      <c r="I195" s="24">
        <v>67132274</v>
      </c>
      <c r="J195" s="24">
        <v>-459618</v>
      </c>
      <c r="K195" s="23">
        <v>66930866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349</v>
      </c>
      <c r="C196" s="19" t="s">
        <v>0</v>
      </c>
      <c r="D196" s="25">
        <f>SUM(D190:D195)</f>
        <v>5071765904</v>
      </c>
      <c r="E196" s="26">
        <f>SUM(E190:E195)</f>
        <v>5071765904</v>
      </c>
      <c r="F196" s="26">
        <f>SUM(F190:F195)</f>
        <v>1339978706</v>
      </c>
      <c r="G196" s="32">
        <f t="shared" si="35"/>
        <v>0.26420357945605999</v>
      </c>
      <c r="H196" s="25">
        <f t="shared" ref="H196:W196" si="39">SUM(H190:H195)</f>
        <v>511122591</v>
      </c>
      <c r="I196" s="26">
        <f t="shared" si="39"/>
        <v>546968470</v>
      </c>
      <c r="J196" s="26">
        <f t="shared" si="39"/>
        <v>281887645</v>
      </c>
      <c r="K196" s="25">
        <f t="shared" si="39"/>
        <v>1339978706</v>
      </c>
      <c r="L196" s="25">
        <f t="shared" si="39"/>
        <v>0</v>
      </c>
      <c r="M196" s="26">
        <f t="shared" si="39"/>
        <v>0</v>
      </c>
      <c r="N196" s="26">
        <f t="shared" si="39"/>
        <v>0</v>
      </c>
      <c r="O196" s="25">
        <f t="shared" si="39"/>
        <v>0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20</v>
      </c>
      <c r="B197" s="15" t="s">
        <v>350</v>
      </c>
      <c r="C197" s="16" t="s">
        <v>351</v>
      </c>
      <c r="D197" s="23">
        <v>414463626</v>
      </c>
      <c r="E197" s="24">
        <v>414463626</v>
      </c>
      <c r="F197" s="24">
        <v>129157150</v>
      </c>
      <c r="G197" s="31">
        <f t="shared" si="35"/>
        <v>0.31162481312654444</v>
      </c>
      <c r="H197" s="23">
        <v>99377613</v>
      </c>
      <c r="I197" s="24">
        <v>16226860</v>
      </c>
      <c r="J197" s="24">
        <v>13552677</v>
      </c>
      <c r="K197" s="23">
        <v>129157150</v>
      </c>
      <c r="L197" s="23">
        <v>0</v>
      </c>
      <c r="M197" s="24">
        <v>0</v>
      </c>
      <c r="N197" s="24">
        <v>0</v>
      </c>
      <c r="O197" s="23">
        <v>0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20</v>
      </c>
      <c r="B198" s="15" t="s">
        <v>352</v>
      </c>
      <c r="C198" s="16" t="s">
        <v>353</v>
      </c>
      <c r="D198" s="23">
        <v>770482947</v>
      </c>
      <c r="E198" s="24">
        <v>770482947</v>
      </c>
      <c r="F198" s="24">
        <v>237573915</v>
      </c>
      <c r="G198" s="31">
        <f t="shared" si="35"/>
        <v>0.30834415729125803</v>
      </c>
      <c r="H198" s="23">
        <v>183679002</v>
      </c>
      <c r="I198" s="24">
        <v>26789947</v>
      </c>
      <c r="J198" s="24">
        <v>27104966</v>
      </c>
      <c r="K198" s="23">
        <v>237573915</v>
      </c>
      <c r="L198" s="23">
        <v>0</v>
      </c>
      <c r="M198" s="24">
        <v>0</v>
      </c>
      <c r="N198" s="24">
        <v>0</v>
      </c>
      <c r="O198" s="23">
        <v>0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20</v>
      </c>
      <c r="B199" s="15" t="s">
        <v>354</v>
      </c>
      <c r="C199" s="16" t="s">
        <v>355</v>
      </c>
      <c r="D199" s="23">
        <v>501018350</v>
      </c>
      <c r="E199" s="24">
        <v>501018350</v>
      </c>
      <c r="F199" s="24">
        <v>171771840</v>
      </c>
      <c r="G199" s="31">
        <f t="shared" si="35"/>
        <v>0.34284540676005182</v>
      </c>
      <c r="H199" s="23">
        <v>159035361</v>
      </c>
      <c r="I199" s="24">
        <v>6819312</v>
      </c>
      <c r="J199" s="24">
        <v>5917167</v>
      </c>
      <c r="K199" s="23">
        <v>171771840</v>
      </c>
      <c r="L199" s="23">
        <v>0</v>
      </c>
      <c r="M199" s="24">
        <v>0</v>
      </c>
      <c r="N199" s="24">
        <v>0</v>
      </c>
      <c r="O199" s="23">
        <v>0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20</v>
      </c>
      <c r="B200" s="15" t="s">
        <v>356</v>
      </c>
      <c r="C200" s="16" t="s">
        <v>357</v>
      </c>
      <c r="D200" s="23">
        <v>1121281704</v>
      </c>
      <c r="E200" s="24">
        <v>1121281704</v>
      </c>
      <c r="F200" s="24">
        <v>360465152</v>
      </c>
      <c r="G200" s="31">
        <f t="shared" si="35"/>
        <v>0.32147599547383676</v>
      </c>
      <c r="H200" s="23">
        <v>294907305</v>
      </c>
      <c r="I200" s="24">
        <v>0</v>
      </c>
      <c r="J200" s="24">
        <v>65557847</v>
      </c>
      <c r="K200" s="23">
        <v>360465152</v>
      </c>
      <c r="L200" s="23">
        <v>0</v>
      </c>
      <c r="M200" s="24">
        <v>0</v>
      </c>
      <c r="N200" s="24">
        <v>0</v>
      </c>
      <c r="O200" s="23">
        <v>0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35</v>
      </c>
      <c r="B201" s="15" t="s">
        <v>358</v>
      </c>
      <c r="C201" s="16" t="s">
        <v>359</v>
      </c>
      <c r="D201" s="23">
        <v>1460870248</v>
      </c>
      <c r="E201" s="24">
        <v>1460870248</v>
      </c>
      <c r="F201" s="24">
        <v>560095766</v>
      </c>
      <c r="G201" s="31">
        <f t="shared" si="35"/>
        <v>0.38339870824722277</v>
      </c>
      <c r="H201" s="23">
        <v>520136249</v>
      </c>
      <c r="I201" s="24">
        <v>19435570</v>
      </c>
      <c r="J201" s="24">
        <v>20523947</v>
      </c>
      <c r="K201" s="23">
        <v>560095766</v>
      </c>
      <c r="L201" s="23">
        <v>0</v>
      </c>
      <c r="M201" s="24">
        <v>0</v>
      </c>
      <c r="N201" s="24">
        <v>0</v>
      </c>
      <c r="O201" s="23">
        <v>0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360</v>
      </c>
      <c r="C202" s="19" t="s">
        <v>0</v>
      </c>
      <c r="D202" s="25">
        <f>SUM(D197:D201)</f>
        <v>4268116875</v>
      </c>
      <c r="E202" s="26">
        <f>SUM(E197:E201)</f>
        <v>4268116875</v>
      </c>
      <c r="F202" s="26">
        <f>SUM(F197:F201)</f>
        <v>1459063823</v>
      </c>
      <c r="G202" s="32">
        <f t="shared" si="35"/>
        <v>0.34185189059519372</v>
      </c>
      <c r="H202" s="25">
        <f t="shared" ref="H202:W202" si="40">SUM(H197:H201)</f>
        <v>1257135530</v>
      </c>
      <c r="I202" s="26">
        <f t="shared" si="40"/>
        <v>69271689</v>
      </c>
      <c r="J202" s="26">
        <f t="shared" si="40"/>
        <v>132656604</v>
      </c>
      <c r="K202" s="25">
        <f t="shared" si="40"/>
        <v>1459063823</v>
      </c>
      <c r="L202" s="25">
        <f t="shared" si="40"/>
        <v>0</v>
      </c>
      <c r="M202" s="26">
        <f t="shared" si="40"/>
        <v>0</v>
      </c>
      <c r="N202" s="26">
        <f t="shared" si="40"/>
        <v>0</v>
      </c>
      <c r="O202" s="25">
        <f t="shared" si="40"/>
        <v>0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30719892685</v>
      </c>
      <c r="E203" s="26">
        <f>SUM(E171:E176,E178:E182,E184:E188,E190:E195,E197:E201)</f>
        <v>30719892685</v>
      </c>
      <c r="F203" s="26">
        <f>SUM(F171:F176,F178:F182,F184:F188,F190:F195,F197:F201)</f>
        <v>9416194335</v>
      </c>
      <c r="G203" s="32">
        <f t="shared" si="35"/>
        <v>0.30651781344268064</v>
      </c>
      <c r="H203" s="25">
        <f t="shared" ref="H203:W203" si="41">SUM(H171:H176,H178:H182,H184:H188,H190:H195,H197:H201)</f>
        <v>6668954141</v>
      </c>
      <c r="I203" s="26">
        <f t="shared" si="41"/>
        <v>1467776209</v>
      </c>
      <c r="J203" s="26">
        <f t="shared" si="41"/>
        <v>1279463985</v>
      </c>
      <c r="K203" s="25">
        <f t="shared" si="41"/>
        <v>9416194335</v>
      </c>
      <c r="L203" s="25">
        <f t="shared" si="41"/>
        <v>0</v>
      </c>
      <c r="M203" s="26">
        <f t="shared" si="41"/>
        <v>0</v>
      </c>
      <c r="N203" s="26">
        <f t="shared" si="41"/>
        <v>0</v>
      </c>
      <c r="O203" s="25">
        <f t="shared" si="41"/>
        <v>0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20</v>
      </c>
      <c r="B206" s="15" t="s">
        <v>363</v>
      </c>
      <c r="C206" s="16" t="s">
        <v>364</v>
      </c>
      <c r="D206" s="23">
        <v>837275346</v>
      </c>
      <c r="E206" s="24">
        <v>837275346</v>
      </c>
      <c r="F206" s="24">
        <v>252934436</v>
      </c>
      <c r="G206" s="31">
        <f t="shared" ref="G206:G229" si="42">IF(($D206     =0),0,($F206     /$D206     ))</f>
        <v>0.30209230118666364</v>
      </c>
      <c r="H206" s="23">
        <v>209764013</v>
      </c>
      <c r="I206" s="24">
        <v>21538632</v>
      </c>
      <c r="J206" s="24">
        <v>21631791</v>
      </c>
      <c r="K206" s="23">
        <v>252934436</v>
      </c>
      <c r="L206" s="23">
        <v>0</v>
      </c>
      <c r="M206" s="24">
        <v>0</v>
      </c>
      <c r="N206" s="24">
        <v>0</v>
      </c>
      <c r="O206" s="23">
        <v>0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20</v>
      </c>
      <c r="B207" s="15" t="s">
        <v>365</v>
      </c>
      <c r="C207" s="16" t="s">
        <v>366</v>
      </c>
      <c r="D207" s="23">
        <v>1326753040</v>
      </c>
      <c r="E207" s="24">
        <v>1326753040</v>
      </c>
      <c r="F207" s="24">
        <v>344379762</v>
      </c>
      <c r="G207" s="31">
        <f t="shared" si="42"/>
        <v>0.25956583600516941</v>
      </c>
      <c r="H207" s="23">
        <v>192886672</v>
      </c>
      <c r="I207" s="24">
        <v>75428786</v>
      </c>
      <c r="J207" s="24">
        <v>76064304</v>
      </c>
      <c r="K207" s="23">
        <v>344379762</v>
      </c>
      <c r="L207" s="23">
        <v>0</v>
      </c>
      <c r="M207" s="24">
        <v>0</v>
      </c>
      <c r="N207" s="24">
        <v>0</v>
      </c>
      <c r="O207" s="23">
        <v>0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20</v>
      </c>
      <c r="B208" s="15" t="s">
        <v>367</v>
      </c>
      <c r="C208" s="16" t="s">
        <v>368</v>
      </c>
      <c r="D208" s="23">
        <v>977554653</v>
      </c>
      <c r="E208" s="24">
        <v>977554653</v>
      </c>
      <c r="F208" s="24">
        <v>261800220</v>
      </c>
      <c r="G208" s="31">
        <f t="shared" si="42"/>
        <v>0.26781133842140281</v>
      </c>
      <c r="H208" s="23">
        <v>186744097</v>
      </c>
      <c r="I208" s="24">
        <v>36197993</v>
      </c>
      <c r="J208" s="24">
        <v>38858130</v>
      </c>
      <c r="K208" s="23">
        <v>261800220</v>
      </c>
      <c r="L208" s="23">
        <v>0</v>
      </c>
      <c r="M208" s="24">
        <v>0</v>
      </c>
      <c r="N208" s="24">
        <v>0</v>
      </c>
      <c r="O208" s="23">
        <v>0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20</v>
      </c>
      <c r="B209" s="15" t="s">
        <v>369</v>
      </c>
      <c r="C209" s="16" t="s">
        <v>370</v>
      </c>
      <c r="D209" s="23">
        <v>578341943</v>
      </c>
      <c r="E209" s="24">
        <v>578341943</v>
      </c>
      <c r="F209" s="24">
        <v>152599706</v>
      </c>
      <c r="G209" s="31">
        <f t="shared" si="42"/>
        <v>0.26385723506136921</v>
      </c>
      <c r="H209" s="23">
        <v>100336350</v>
      </c>
      <c r="I209" s="24">
        <v>24653830</v>
      </c>
      <c r="J209" s="24">
        <v>27609526</v>
      </c>
      <c r="K209" s="23">
        <v>152599706</v>
      </c>
      <c r="L209" s="23">
        <v>0</v>
      </c>
      <c r="M209" s="24">
        <v>0</v>
      </c>
      <c r="N209" s="24">
        <v>0</v>
      </c>
      <c r="O209" s="23">
        <v>0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20</v>
      </c>
      <c r="B210" s="15" t="s">
        <v>371</v>
      </c>
      <c r="C210" s="16" t="s">
        <v>372</v>
      </c>
      <c r="D210" s="23">
        <v>1445477787</v>
      </c>
      <c r="E210" s="24">
        <v>1445477787</v>
      </c>
      <c r="F210" s="24">
        <v>407190553</v>
      </c>
      <c r="G210" s="31">
        <f t="shared" si="42"/>
        <v>0.28169962669927906</v>
      </c>
      <c r="H210" s="23">
        <v>178529056</v>
      </c>
      <c r="I210" s="24">
        <v>119237132</v>
      </c>
      <c r="J210" s="24">
        <v>109424365</v>
      </c>
      <c r="K210" s="23">
        <v>407190553</v>
      </c>
      <c r="L210" s="23">
        <v>0</v>
      </c>
      <c r="M210" s="24">
        <v>0</v>
      </c>
      <c r="N210" s="24">
        <v>0</v>
      </c>
      <c r="O210" s="23">
        <v>0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20</v>
      </c>
      <c r="B211" s="15" t="s">
        <v>373</v>
      </c>
      <c r="C211" s="16" t="s">
        <v>374</v>
      </c>
      <c r="D211" s="23">
        <v>396928721</v>
      </c>
      <c r="E211" s="24">
        <v>396928721</v>
      </c>
      <c r="F211" s="24">
        <v>115201882</v>
      </c>
      <c r="G211" s="31">
        <f t="shared" si="42"/>
        <v>0.29023317262043125</v>
      </c>
      <c r="H211" s="23">
        <v>66488222</v>
      </c>
      <c r="I211" s="24">
        <v>26292672</v>
      </c>
      <c r="J211" s="24">
        <v>22420988</v>
      </c>
      <c r="K211" s="23">
        <v>115201882</v>
      </c>
      <c r="L211" s="23">
        <v>0</v>
      </c>
      <c r="M211" s="24">
        <v>0</v>
      </c>
      <c r="N211" s="24">
        <v>0</v>
      </c>
      <c r="O211" s="23">
        <v>0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20</v>
      </c>
      <c r="B212" s="15" t="s">
        <v>375</v>
      </c>
      <c r="C212" s="16" t="s">
        <v>376</v>
      </c>
      <c r="D212" s="23">
        <v>3359877305</v>
      </c>
      <c r="E212" s="24">
        <v>3359877305</v>
      </c>
      <c r="F212" s="24">
        <v>937031544</v>
      </c>
      <c r="G212" s="31">
        <f t="shared" si="42"/>
        <v>0.27888861971404638</v>
      </c>
      <c r="H212" s="23">
        <v>429819691</v>
      </c>
      <c r="I212" s="24">
        <v>244667499</v>
      </c>
      <c r="J212" s="24">
        <v>262544354</v>
      </c>
      <c r="K212" s="23">
        <v>937031544</v>
      </c>
      <c r="L212" s="23">
        <v>0</v>
      </c>
      <c r="M212" s="24">
        <v>0</v>
      </c>
      <c r="N212" s="24">
        <v>0</v>
      </c>
      <c r="O212" s="23">
        <v>0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35</v>
      </c>
      <c r="B213" s="15" t="s">
        <v>377</v>
      </c>
      <c r="C213" s="16" t="s">
        <v>378</v>
      </c>
      <c r="D213" s="23">
        <v>648808310</v>
      </c>
      <c r="E213" s="24">
        <v>648808310</v>
      </c>
      <c r="F213" s="24">
        <v>247208760</v>
      </c>
      <c r="G213" s="31">
        <f t="shared" si="42"/>
        <v>0.3810197190600102</v>
      </c>
      <c r="H213" s="23">
        <v>145902348</v>
      </c>
      <c r="I213" s="24">
        <v>60231016</v>
      </c>
      <c r="J213" s="24">
        <v>41075396</v>
      </c>
      <c r="K213" s="23">
        <v>247208760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379</v>
      </c>
      <c r="C214" s="19" t="s">
        <v>0</v>
      </c>
      <c r="D214" s="25">
        <f>SUM(D206:D213)</f>
        <v>9571017105</v>
      </c>
      <c r="E214" s="26">
        <f>SUM(E206:E213)</f>
        <v>9571017105</v>
      </c>
      <c r="F214" s="26">
        <f>SUM(F206:F213)</f>
        <v>2718346863</v>
      </c>
      <c r="G214" s="32">
        <f t="shared" si="42"/>
        <v>0.28401859835564469</v>
      </c>
      <c r="H214" s="25">
        <f t="shared" ref="H214:W214" si="43">SUM(H206:H213)</f>
        <v>1510470449</v>
      </c>
      <c r="I214" s="26">
        <f t="shared" si="43"/>
        <v>608247560</v>
      </c>
      <c r="J214" s="26">
        <f t="shared" si="43"/>
        <v>599628854</v>
      </c>
      <c r="K214" s="25">
        <f t="shared" si="43"/>
        <v>2718346863</v>
      </c>
      <c r="L214" s="25">
        <f t="shared" si="43"/>
        <v>0</v>
      </c>
      <c r="M214" s="26">
        <f t="shared" si="43"/>
        <v>0</v>
      </c>
      <c r="N214" s="26">
        <f t="shared" si="43"/>
        <v>0</v>
      </c>
      <c r="O214" s="25">
        <f t="shared" si="43"/>
        <v>0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20</v>
      </c>
      <c r="B215" s="15" t="s">
        <v>380</v>
      </c>
      <c r="C215" s="16" t="s">
        <v>381</v>
      </c>
      <c r="D215" s="23">
        <v>948495032</v>
      </c>
      <c r="E215" s="24">
        <v>948495032</v>
      </c>
      <c r="F215" s="24">
        <v>430502431</v>
      </c>
      <c r="G215" s="31">
        <f t="shared" si="42"/>
        <v>0.45387947904401887</v>
      </c>
      <c r="H215" s="23">
        <v>138954916</v>
      </c>
      <c r="I215" s="24">
        <v>137879019</v>
      </c>
      <c r="J215" s="24">
        <v>153668496</v>
      </c>
      <c r="K215" s="23">
        <v>430502431</v>
      </c>
      <c r="L215" s="23">
        <v>0</v>
      </c>
      <c r="M215" s="24">
        <v>0</v>
      </c>
      <c r="N215" s="24">
        <v>0</v>
      </c>
      <c r="O215" s="23">
        <v>0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20</v>
      </c>
      <c r="B216" s="15" t="s">
        <v>382</v>
      </c>
      <c r="C216" s="16" t="s">
        <v>383</v>
      </c>
      <c r="D216" s="23">
        <v>5692537282</v>
      </c>
      <c r="E216" s="24">
        <v>5692537282</v>
      </c>
      <c r="F216" s="24">
        <v>1438840138</v>
      </c>
      <c r="G216" s="31">
        <f t="shared" si="42"/>
        <v>0.25275901882095042</v>
      </c>
      <c r="H216" s="23">
        <v>656398707</v>
      </c>
      <c r="I216" s="24">
        <v>385914662</v>
      </c>
      <c r="J216" s="24">
        <v>396526769</v>
      </c>
      <c r="K216" s="23">
        <v>1438840138</v>
      </c>
      <c r="L216" s="23">
        <v>0</v>
      </c>
      <c r="M216" s="24">
        <v>0</v>
      </c>
      <c r="N216" s="24">
        <v>0</v>
      </c>
      <c r="O216" s="23">
        <v>0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20</v>
      </c>
      <c r="B217" s="15" t="s">
        <v>384</v>
      </c>
      <c r="C217" s="16" t="s">
        <v>385</v>
      </c>
      <c r="D217" s="23">
        <v>2740944485</v>
      </c>
      <c r="E217" s="24">
        <v>2740944485</v>
      </c>
      <c r="F217" s="24">
        <v>730592420</v>
      </c>
      <c r="G217" s="31">
        <f t="shared" si="42"/>
        <v>0.26654768967347398</v>
      </c>
      <c r="H217" s="23">
        <v>360512204</v>
      </c>
      <c r="I217" s="24">
        <v>169965100</v>
      </c>
      <c r="J217" s="24">
        <v>200115116</v>
      </c>
      <c r="K217" s="23">
        <v>730592420</v>
      </c>
      <c r="L217" s="23">
        <v>0</v>
      </c>
      <c r="M217" s="24">
        <v>0</v>
      </c>
      <c r="N217" s="24">
        <v>0</v>
      </c>
      <c r="O217" s="23">
        <v>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20</v>
      </c>
      <c r="B218" s="15" t="s">
        <v>386</v>
      </c>
      <c r="C218" s="16" t="s">
        <v>387</v>
      </c>
      <c r="D218" s="23">
        <v>415535136</v>
      </c>
      <c r="E218" s="24">
        <v>415535136</v>
      </c>
      <c r="F218" s="24">
        <v>85495571</v>
      </c>
      <c r="G218" s="31">
        <f t="shared" si="42"/>
        <v>0.20574811512449334</v>
      </c>
      <c r="H218" s="23">
        <v>0</v>
      </c>
      <c r="I218" s="24">
        <v>25882399</v>
      </c>
      <c r="J218" s="24">
        <v>59613172</v>
      </c>
      <c r="K218" s="23">
        <v>85495571</v>
      </c>
      <c r="L218" s="23">
        <v>0</v>
      </c>
      <c r="M218" s="24">
        <v>0</v>
      </c>
      <c r="N218" s="24">
        <v>0</v>
      </c>
      <c r="O218" s="23">
        <v>0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20</v>
      </c>
      <c r="B219" s="15" t="s">
        <v>388</v>
      </c>
      <c r="C219" s="16" t="s">
        <v>389</v>
      </c>
      <c r="D219" s="23">
        <v>1062960234</v>
      </c>
      <c r="E219" s="24">
        <v>1062960234</v>
      </c>
      <c r="F219" s="24">
        <v>375054059</v>
      </c>
      <c r="G219" s="31">
        <f t="shared" si="42"/>
        <v>0.35283921919509925</v>
      </c>
      <c r="H219" s="23">
        <v>291770487</v>
      </c>
      <c r="I219" s="24">
        <v>39385842</v>
      </c>
      <c r="J219" s="24">
        <v>43897730</v>
      </c>
      <c r="K219" s="23">
        <v>375054059</v>
      </c>
      <c r="L219" s="23">
        <v>0</v>
      </c>
      <c r="M219" s="24">
        <v>0</v>
      </c>
      <c r="N219" s="24">
        <v>0</v>
      </c>
      <c r="O219" s="23">
        <v>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20</v>
      </c>
      <c r="B220" s="15" t="s">
        <v>390</v>
      </c>
      <c r="C220" s="16" t="s">
        <v>391</v>
      </c>
      <c r="D220" s="23">
        <v>836062468</v>
      </c>
      <c r="E220" s="24">
        <v>836062468</v>
      </c>
      <c r="F220" s="24">
        <v>302130248</v>
      </c>
      <c r="G220" s="31">
        <f t="shared" si="42"/>
        <v>0.3613728155059342</v>
      </c>
      <c r="H220" s="23">
        <v>248072036</v>
      </c>
      <c r="I220" s="24">
        <v>25473984</v>
      </c>
      <c r="J220" s="24">
        <v>28584228</v>
      </c>
      <c r="K220" s="23">
        <v>302130248</v>
      </c>
      <c r="L220" s="23">
        <v>0</v>
      </c>
      <c r="M220" s="24">
        <v>0</v>
      </c>
      <c r="N220" s="24">
        <v>0</v>
      </c>
      <c r="O220" s="23">
        <v>0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35</v>
      </c>
      <c r="B221" s="15" t="s">
        <v>392</v>
      </c>
      <c r="C221" s="16" t="s">
        <v>393</v>
      </c>
      <c r="D221" s="23">
        <v>763216677</v>
      </c>
      <c r="E221" s="24">
        <v>763216677</v>
      </c>
      <c r="F221" s="24">
        <v>216775049</v>
      </c>
      <c r="G221" s="31">
        <f t="shared" si="42"/>
        <v>0.28402818692600451</v>
      </c>
      <c r="H221" s="23">
        <v>177764838</v>
      </c>
      <c r="I221" s="24">
        <v>2828415</v>
      </c>
      <c r="J221" s="24">
        <v>36181796</v>
      </c>
      <c r="K221" s="23">
        <v>216775049</v>
      </c>
      <c r="L221" s="23">
        <v>0</v>
      </c>
      <c r="M221" s="24">
        <v>0</v>
      </c>
      <c r="N221" s="24">
        <v>0</v>
      </c>
      <c r="O221" s="23">
        <v>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394</v>
      </c>
      <c r="C222" s="19" t="s">
        <v>0</v>
      </c>
      <c r="D222" s="25">
        <f>SUM(D215:D221)</f>
        <v>12459751314</v>
      </c>
      <c r="E222" s="26">
        <f>SUM(E215:E221)</f>
        <v>12459751314</v>
      </c>
      <c r="F222" s="26">
        <f>SUM(F215:F221)</f>
        <v>3579389916</v>
      </c>
      <c r="G222" s="32">
        <f t="shared" si="42"/>
        <v>0.28727619242112268</v>
      </c>
      <c r="H222" s="25">
        <f t="shared" ref="H222:W222" si="44">SUM(H215:H221)</f>
        <v>1873473188</v>
      </c>
      <c r="I222" s="26">
        <f t="shared" si="44"/>
        <v>787329421</v>
      </c>
      <c r="J222" s="26">
        <f t="shared" si="44"/>
        <v>918587307</v>
      </c>
      <c r="K222" s="25">
        <f t="shared" si="44"/>
        <v>3579389916</v>
      </c>
      <c r="L222" s="25">
        <f t="shared" si="44"/>
        <v>0</v>
      </c>
      <c r="M222" s="26">
        <f t="shared" si="44"/>
        <v>0</v>
      </c>
      <c r="N222" s="26">
        <f t="shared" si="44"/>
        <v>0</v>
      </c>
      <c r="O222" s="25">
        <f t="shared" si="44"/>
        <v>0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20</v>
      </c>
      <c r="B223" s="15" t="s">
        <v>395</v>
      </c>
      <c r="C223" s="16" t="s">
        <v>396</v>
      </c>
      <c r="D223" s="23">
        <v>1382263565</v>
      </c>
      <c r="E223" s="24">
        <v>1382263565</v>
      </c>
      <c r="F223" s="24">
        <v>270869308</v>
      </c>
      <c r="G223" s="31">
        <f t="shared" si="42"/>
        <v>0.19596067990115909</v>
      </c>
      <c r="H223" s="23">
        <v>154214896</v>
      </c>
      <c r="I223" s="24">
        <v>60577167</v>
      </c>
      <c r="J223" s="24">
        <v>56077245</v>
      </c>
      <c r="K223" s="23">
        <v>270869308</v>
      </c>
      <c r="L223" s="23">
        <v>0</v>
      </c>
      <c r="M223" s="24">
        <v>0</v>
      </c>
      <c r="N223" s="24">
        <v>0</v>
      </c>
      <c r="O223" s="23">
        <v>0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20</v>
      </c>
      <c r="B224" s="15" t="s">
        <v>397</v>
      </c>
      <c r="C224" s="16" t="s">
        <v>398</v>
      </c>
      <c r="D224" s="23">
        <v>1424493518</v>
      </c>
      <c r="E224" s="24">
        <v>1424493518</v>
      </c>
      <c r="F224" s="24">
        <v>465656841</v>
      </c>
      <c r="G224" s="31">
        <f t="shared" si="42"/>
        <v>0.32689291675667703</v>
      </c>
      <c r="H224" s="23">
        <v>389930434</v>
      </c>
      <c r="I224" s="24">
        <v>35868346</v>
      </c>
      <c r="J224" s="24">
        <v>39858061</v>
      </c>
      <c r="K224" s="23">
        <v>465656841</v>
      </c>
      <c r="L224" s="23">
        <v>0</v>
      </c>
      <c r="M224" s="24">
        <v>0</v>
      </c>
      <c r="N224" s="24">
        <v>0</v>
      </c>
      <c r="O224" s="23">
        <v>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20</v>
      </c>
      <c r="B225" s="15" t="s">
        <v>399</v>
      </c>
      <c r="C225" s="16" t="s">
        <v>400</v>
      </c>
      <c r="D225" s="23">
        <v>1923323000</v>
      </c>
      <c r="E225" s="24">
        <v>1923323000</v>
      </c>
      <c r="F225" s="24">
        <v>588133108</v>
      </c>
      <c r="G225" s="31">
        <f t="shared" si="42"/>
        <v>0.30579008726043416</v>
      </c>
      <c r="H225" s="23">
        <v>514492053</v>
      </c>
      <c r="I225" s="24">
        <v>37745693</v>
      </c>
      <c r="J225" s="24">
        <v>35895362</v>
      </c>
      <c r="K225" s="23">
        <v>588133108</v>
      </c>
      <c r="L225" s="23">
        <v>0</v>
      </c>
      <c r="M225" s="24">
        <v>0</v>
      </c>
      <c r="N225" s="24">
        <v>0</v>
      </c>
      <c r="O225" s="23">
        <v>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20</v>
      </c>
      <c r="B226" s="15" t="s">
        <v>401</v>
      </c>
      <c r="C226" s="16" t="s">
        <v>402</v>
      </c>
      <c r="D226" s="23">
        <v>4778060750</v>
      </c>
      <c r="E226" s="24">
        <v>4778060750</v>
      </c>
      <c r="F226" s="24">
        <v>1450573631</v>
      </c>
      <c r="G226" s="31">
        <f t="shared" si="42"/>
        <v>0.30359045372120896</v>
      </c>
      <c r="H226" s="23">
        <v>779831468</v>
      </c>
      <c r="I226" s="24">
        <v>295431814</v>
      </c>
      <c r="J226" s="24">
        <v>375310349</v>
      </c>
      <c r="K226" s="23">
        <v>1450573631</v>
      </c>
      <c r="L226" s="23">
        <v>0</v>
      </c>
      <c r="M226" s="24">
        <v>0</v>
      </c>
      <c r="N226" s="24">
        <v>0</v>
      </c>
      <c r="O226" s="23">
        <v>0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35</v>
      </c>
      <c r="B227" s="15" t="s">
        <v>403</v>
      </c>
      <c r="C227" s="16" t="s">
        <v>404</v>
      </c>
      <c r="D227" s="23">
        <v>511392285</v>
      </c>
      <c r="E227" s="24">
        <v>511392285</v>
      </c>
      <c r="F227" s="24">
        <v>130536129</v>
      </c>
      <c r="G227" s="31">
        <f t="shared" si="42"/>
        <v>0.25525635178481426</v>
      </c>
      <c r="H227" s="23">
        <v>129158208</v>
      </c>
      <c r="I227" s="24">
        <v>237814</v>
      </c>
      <c r="J227" s="24">
        <v>1140107</v>
      </c>
      <c r="K227" s="23">
        <v>130536129</v>
      </c>
      <c r="L227" s="23">
        <v>0</v>
      </c>
      <c r="M227" s="24">
        <v>0</v>
      </c>
      <c r="N227" s="24">
        <v>0</v>
      </c>
      <c r="O227" s="23">
        <v>0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405</v>
      </c>
      <c r="C228" s="19" t="s">
        <v>0</v>
      </c>
      <c r="D228" s="25">
        <f>SUM(D223:D227)</f>
        <v>10019533118</v>
      </c>
      <c r="E228" s="26">
        <f>SUM(E223:E227)</f>
        <v>10019533118</v>
      </c>
      <c r="F228" s="26">
        <f>SUM(F223:F227)</f>
        <v>2905769017</v>
      </c>
      <c r="G228" s="32">
        <f t="shared" si="42"/>
        <v>0.29001042092268875</v>
      </c>
      <c r="H228" s="25">
        <f t="shared" ref="H228:W228" si="45">SUM(H223:H227)</f>
        <v>1967627059</v>
      </c>
      <c r="I228" s="26">
        <f t="shared" si="45"/>
        <v>429860834</v>
      </c>
      <c r="J228" s="26">
        <f t="shared" si="45"/>
        <v>508281124</v>
      </c>
      <c r="K228" s="25">
        <f t="shared" si="45"/>
        <v>2905769017</v>
      </c>
      <c r="L228" s="25">
        <f t="shared" si="45"/>
        <v>0</v>
      </c>
      <c r="M228" s="26">
        <f t="shared" si="45"/>
        <v>0</v>
      </c>
      <c r="N228" s="26">
        <f t="shared" si="45"/>
        <v>0</v>
      </c>
      <c r="O228" s="25">
        <f t="shared" si="45"/>
        <v>0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32050301537</v>
      </c>
      <c r="E229" s="26">
        <f>SUM(E206:E213,E215:E221,E223:E227)</f>
        <v>32050301537</v>
      </c>
      <c r="F229" s="26">
        <f>SUM(F206:F213,F215:F221,F223:F227)</f>
        <v>9203505796</v>
      </c>
      <c r="G229" s="32">
        <f t="shared" si="42"/>
        <v>0.28715816559089619</v>
      </c>
      <c r="H229" s="25">
        <f t="shared" ref="H229:W229" si="46">SUM(H206:H213,H215:H221,H223:H227)</f>
        <v>5351570696</v>
      </c>
      <c r="I229" s="26">
        <f t="shared" si="46"/>
        <v>1825437815</v>
      </c>
      <c r="J229" s="26">
        <f t="shared" si="46"/>
        <v>2026497285</v>
      </c>
      <c r="K229" s="25">
        <f t="shared" si="46"/>
        <v>9203505796</v>
      </c>
      <c r="L229" s="25">
        <f t="shared" si="46"/>
        <v>0</v>
      </c>
      <c r="M229" s="26">
        <f t="shared" si="46"/>
        <v>0</v>
      </c>
      <c r="N229" s="26">
        <f t="shared" si="46"/>
        <v>0</v>
      </c>
      <c r="O229" s="25">
        <f t="shared" si="46"/>
        <v>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20</v>
      </c>
      <c r="B232" s="15" t="s">
        <v>408</v>
      </c>
      <c r="C232" s="16" t="s">
        <v>409</v>
      </c>
      <c r="D232" s="23">
        <v>646995069</v>
      </c>
      <c r="E232" s="24">
        <v>646995069</v>
      </c>
      <c r="F232" s="24">
        <v>237801515</v>
      </c>
      <c r="G232" s="31">
        <f t="shared" ref="G232:G258" si="47">IF(($D232     =0),0,($F232     /$D232     ))</f>
        <v>0.36754764664211065</v>
      </c>
      <c r="H232" s="23">
        <v>211048819</v>
      </c>
      <c r="I232" s="24">
        <v>13193246</v>
      </c>
      <c r="J232" s="24">
        <v>13559450</v>
      </c>
      <c r="K232" s="23">
        <v>237801515</v>
      </c>
      <c r="L232" s="23">
        <v>0</v>
      </c>
      <c r="M232" s="24">
        <v>0</v>
      </c>
      <c r="N232" s="24">
        <v>0</v>
      </c>
      <c r="O232" s="23">
        <v>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20</v>
      </c>
      <c r="B233" s="15" t="s">
        <v>410</v>
      </c>
      <c r="C233" s="16" t="s">
        <v>411</v>
      </c>
      <c r="D233" s="23">
        <v>2873017172</v>
      </c>
      <c r="E233" s="24">
        <v>2873017172</v>
      </c>
      <c r="F233" s="24">
        <v>960237307</v>
      </c>
      <c r="G233" s="31">
        <f t="shared" si="47"/>
        <v>0.33422609386338886</v>
      </c>
      <c r="H233" s="23">
        <v>636952193</v>
      </c>
      <c r="I233" s="24">
        <v>156600954</v>
      </c>
      <c r="J233" s="24">
        <v>166684160</v>
      </c>
      <c r="K233" s="23">
        <v>960237307</v>
      </c>
      <c r="L233" s="23">
        <v>0</v>
      </c>
      <c r="M233" s="24">
        <v>0</v>
      </c>
      <c r="N233" s="24">
        <v>0</v>
      </c>
      <c r="O233" s="23">
        <v>0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20</v>
      </c>
      <c r="B234" s="15" t="s">
        <v>412</v>
      </c>
      <c r="C234" s="16" t="s">
        <v>413</v>
      </c>
      <c r="D234" s="23">
        <v>6957366732</v>
      </c>
      <c r="E234" s="24">
        <v>6957366732</v>
      </c>
      <c r="F234" s="24">
        <v>1819485141</v>
      </c>
      <c r="G234" s="31">
        <f t="shared" si="47"/>
        <v>0.26151922287370377</v>
      </c>
      <c r="H234" s="23">
        <v>430477948</v>
      </c>
      <c r="I234" s="24">
        <v>964494595</v>
      </c>
      <c r="J234" s="24">
        <v>424512598</v>
      </c>
      <c r="K234" s="23">
        <v>1819485141</v>
      </c>
      <c r="L234" s="23">
        <v>0</v>
      </c>
      <c r="M234" s="24">
        <v>0</v>
      </c>
      <c r="N234" s="24">
        <v>0</v>
      </c>
      <c r="O234" s="23">
        <v>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20</v>
      </c>
      <c r="B235" s="15" t="s">
        <v>414</v>
      </c>
      <c r="C235" s="16" t="s">
        <v>415</v>
      </c>
      <c r="D235" s="23">
        <v>302233192</v>
      </c>
      <c r="E235" s="24">
        <v>302233192</v>
      </c>
      <c r="F235" s="24">
        <v>9277515</v>
      </c>
      <c r="G235" s="31">
        <f t="shared" si="47"/>
        <v>3.0696545732144469E-2</v>
      </c>
      <c r="H235" s="23">
        <v>0</v>
      </c>
      <c r="I235" s="24">
        <v>0</v>
      </c>
      <c r="J235" s="24">
        <v>9277515</v>
      </c>
      <c r="K235" s="23">
        <v>9277515</v>
      </c>
      <c r="L235" s="23">
        <v>0</v>
      </c>
      <c r="M235" s="24">
        <v>0</v>
      </c>
      <c r="N235" s="24">
        <v>0</v>
      </c>
      <c r="O235" s="23">
        <v>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20</v>
      </c>
      <c r="B236" s="15" t="s">
        <v>416</v>
      </c>
      <c r="C236" s="16" t="s">
        <v>417</v>
      </c>
      <c r="D236" s="23">
        <v>1136908339</v>
      </c>
      <c r="E236" s="24">
        <v>1136908339</v>
      </c>
      <c r="F236" s="24">
        <v>395464784</v>
      </c>
      <c r="G236" s="31">
        <f t="shared" si="47"/>
        <v>0.34784227578789884</v>
      </c>
      <c r="H236" s="23">
        <v>292745615</v>
      </c>
      <c r="I236" s="24">
        <v>37329155</v>
      </c>
      <c r="J236" s="24">
        <v>65390014</v>
      </c>
      <c r="K236" s="23">
        <v>395464784</v>
      </c>
      <c r="L236" s="23">
        <v>0</v>
      </c>
      <c r="M236" s="24">
        <v>0</v>
      </c>
      <c r="N236" s="24">
        <v>0</v>
      </c>
      <c r="O236" s="23">
        <v>0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35</v>
      </c>
      <c r="B237" s="15" t="s">
        <v>418</v>
      </c>
      <c r="C237" s="16" t="s">
        <v>419</v>
      </c>
      <c r="D237" s="23">
        <v>463020170</v>
      </c>
      <c r="E237" s="24">
        <v>463020170</v>
      </c>
      <c r="F237" s="24">
        <v>182008728</v>
      </c>
      <c r="G237" s="31">
        <f t="shared" si="47"/>
        <v>0.39309027941482549</v>
      </c>
      <c r="H237" s="23">
        <v>0</v>
      </c>
      <c r="I237" s="24">
        <v>0</v>
      </c>
      <c r="J237" s="24">
        <v>182008728</v>
      </c>
      <c r="K237" s="23">
        <v>182008728</v>
      </c>
      <c r="L237" s="23">
        <v>0</v>
      </c>
      <c r="M237" s="24">
        <v>0</v>
      </c>
      <c r="N237" s="24">
        <v>0</v>
      </c>
      <c r="O237" s="23">
        <v>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420</v>
      </c>
      <c r="C238" s="19" t="s">
        <v>0</v>
      </c>
      <c r="D238" s="25">
        <f>SUM(D232:D237)</f>
        <v>12379540674</v>
      </c>
      <c r="E238" s="26">
        <f>SUM(E232:E237)</f>
        <v>12379540674</v>
      </c>
      <c r="F238" s="26">
        <f>SUM(F232:F237)</f>
        <v>3604274990</v>
      </c>
      <c r="G238" s="32">
        <f t="shared" si="47"/>
        <v>0.29114771580902354</v>
      </c>
      <c r="H238" s="25">
        <f t="shared" ref="H238:W238" si="48">SUM(H232:H237)</f>
        <v>1571224575</v>
      </c>
      <c r="I238" s="26">
        <f t="shared" si="48"/>
        <v>1171617950</v>
      </c>
      <c r="J238" s="26">
        <f t="shared" si="48"/>
        <v>861432465</v>
      </c>
      <c r="K238" s="25">
        <f t="shared" si="48"/>
        <v>3604274990</v>
      </c>
      <c r="L238" s="25">
        <f t="shared" si="48"/>
        <v>0</v>
      </c>
      <c r="M238" s="26">
        <f t="shared" si="48"/>
        <v>0</v>
      </c>
      <c r="N238" s="26">
        <f t="shared" si="48"/>
        <v>0</v>
      </c>
      <c r="O238" s="25">
        <f t="shared" si="48"/>
        <v>0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20</v>
      </c>
      <c r="B239" s="15" t="s">
        <v>421</v>
      </c>
      <c r="C239" s="16" t="s">
        <v>422</v>
      </c>
      <c r="D239" s="23">
        <v>220940387</v>
      </c>
      <c r="E239" s="24">
        <v>220940387</v>
      </c>
      <c r="F239" s="24">
        <v>68730148</v>
      </c>
      <c r="G239" s="31">
        <f t="shared" si="47"/>
        <v>0.31108005617823054</v>
      </c>
      <c r="H239" s="23">
        <v>71115611</v>
      </c>
      <c r="I239" s="24">
        <v>-4987191</v>
      </c>
      <c r="J239" s="24">
        <v>2601728</v>
      </c>
      <c r="K239" s="23">
        <v>68730148</v>
      </c>
      <c r="L239" s="23">
        <v>0</v>
      </c>
      <c r="M239" s="24">
        <v>0</v>
      </c>
      <c r="N239" s="24">
        <v>0</v>
      </c>
      <c r="O239" s="23">
        <v>0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20</v>
      </c>
      <c r="B240" s="15" t="s">
        <v>423</v>
      </c>
      <c r="C240" s="16" t="s">
        <v>424</v>
      </c>
      <c r="D240" s="23">
        <v>351090842</v>
      </c>
      <c r="E240" s="24">
        <v>351090842</v>
      </c>
      <c r="F240" s="24">
        <v>126115671</v>
      </c>
      <c r="G240" s="31">
        <f t="shared" si="47"/>
        <v>0.35921093891705669</v>
      </c>
      <c r="H240" s="23">
        <v>27010861</v>
      </c>
      <c r="I240" s="24">
        <v>81100364</v>
      </c>
      <c r="J240" s="24">
        <v>18004446</v>
      </c>
      <c r="K240" s="23">
        <v>126115671</v>
      </c>
      <c r="L240" s="23">
        <v>0</v>
      </c>
      <c r="M240" s="24">
        <v>0</v>
      </c>
      <c r="N240" s="24">
        <v>0</v>
      </c>
      <c r="O240" s="23">
        <v>0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20</v>
      </c>
      <c r="B241" s="15" t="s">
        <v>425</v>
      </c>
      <c r="C241" s="16" t="s">
        <v>426</v>
      </c>
      <c r="D241" s="23">
        <v>1358651597</v>
      </c>
      <c r="E241" s="24">
        <v>1358651597</v>
      </c>
      <c r="F241" s="24">
        <v>260596983</v>
      </c>
      <c r="G241" s="31">
        <f t="shared" si="47"/>
        <v>0.19180559870935035</v>
      </c>
      <c r="H241" s="23">
        <v>195343132</v>
      </c>
      <c r="I241" s="24">
        <v>23159649</v>
      </c>
      <c r="J241" s="24">
        <v>42094202</v>
      </c>
      <c r="K241" s="23">
        <v>260596983</v>
      </c>
      <c r="L241" s="23">
        <v>0</v>
      </c>
      <c r="M241" s="24">
        <v>0</v>
      </c>
      <c r="N241" s="24">
        <v>0</v>
      </c>
      <c r="O241" s="23">
        <v>0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20</v>
      </c>
      <c r="B242" s="15" t="s">
        <v>427</v>
      </c>
      <c r="C242" s="16" t="s">
        <v>428</v>
      </c>
      <c r="D242" s="23">
        <v>888109713</v>
      </c>
      <c r="E242" s="24">
        <v>888109713</v>
      </c>
      <c r="F242" s="24">
        <v>45046768</v>
      </c>
      <c r="G242" s="31">
        <f t="shared" si="47"/>
        <v>5.0722075595630828E-2</v>
      </c>
      <c r="H242" s="23">
        <v>0</v>
      </c>
      <c r="I242" s="24">
        <v>0</v>
      </c>
      <c r="J242" s="24">
        <v>45046768</v>
      </c>
      <c r="K242" s="23">
        <v>45046768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20</v>
      </c>
      <c r="B243" s="15" t="s">
        <v>429</v>
      </c>
      <c r="C243" s="16" t="s">
        <v>430</v>
      </c>
      <c r="D243" s="23">
        <v>503425698</v>
      </c>
      <c r="E243" s="24">
        <v>503425698</v>
      </c>
      <c r="F243" s="24">
        <v>170436466</v>
      </c>
      <c r="G243" s="31">
        <f t="shared" si="47"/>
        <v>0.33855336880319525</v>
      </c>
      <c r="H243" s="23">
        <v>132401835</v>
      </c>
      <c r="I243" s="24">
        <v>19990394</v>
      </c>
      <c r="J243" s="24">
        <v>18044237</v>
      </c>
      <c r="K243" s="23">
        <v>170436466</v>
      </c>
      <c r="L243" s="23">
        <v>0</v>
      </c>
      <c r="M243" s="24">
        <v>0</v>
      </c>
      <c r="N243" s="24">
        <v>0</v>
      </c>
      <c r="O243" s="23">
        <v>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35</v>
      </c>
      <c r="B244" s="15" t="s">
        <v>431</v>
      </c>
      <c r="C244" s="16" t="s">
        <v>432</v>
      </c>
      <c r="D244" s="23">
        <v>1313513520</v>
      </c>
      <c r="E244" s="24">
        <v>1313513520</v>
      </c>
      <c r="F244" s="24">
        <v>520482212</v>
      </c>
      <c r="G244" s="31">
        <f t="shared" si="47"/>
        <v>0.39625188783743925</v>
      </c>
      <c r="H244" s="23">
        <v>493943415</v>
      </c>
      <c r="I244" s="24">
        <v>4552519</v>
      </c>
      <c r="J244" s="24">
        <v>21986278</v>
      </c>
      <c r="K244" s="23">
        <v>520482212</v>
      </c>
      <c r="L244" s="23">
        <v>0</v>
      </c>
      <c r="M244" s="24">
        <v>0</v>
      </c>
      <c r="N244" s="24">
        <v>0</v>
      </c>
      <c r="O244" s="23">
        <v>0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433</v>
      </c>
      <c r="C245" s="19" t="s">
        <v>0</v>
      </c>
      <c r="D245" s="25">
        <f>SUM(D239:D244)</f>
        <v>4635731757</v>
      </c>
      <c r="E245" s="26">
        <f>SUM(E239:E244)</f>
        <v>4635731757</v>
      </c>
      <c r="F245" s="26">
        <f>SUM(F239:F244)</f>
        <v>1191408248</v>
      </c>
      <c r="G245" s="32">
        <f t="shared" si="47"/>
        <v>0.25700543311225071</v>
      </c>
      <c r="H245" s="25">
        <f t="shared" ref="H245:W245" si="49">SUM(H239:H244)</f>
        <v>919814854</v>
      </c>
      <c r="I245" s="26">
        <f t="shared" si="49"/>
        <v>123815735</v>
      </c>
      <c r="J245" s="26">
        <f t="shared" si="49"/>
        <v>147777659</v>
      </c>
      <c r="K245" s="25">
        <f t="shared" si="49"/>
        <v>1191408248</v>
      </c>
      <c r="L245" s="25">
        <f t="shared" si="49"/>
        <v>0</v>
      </c>
      <c r="M245" s="26">
        <f t="shared" si="49"/>
        <v>0</v>
      </c>
      <c r="N245" s="26">
        <f t="shared" si="49"/>
        <v>0</v>
      </c>
      <c r="O245" s="25">
        <f t="shared" si="49"/>
        <v>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20</v>
      </c>
      <c r="B246" s="15" t="s">
        <v>434</v>
      </c>
      <c r="C246" s="16" t="s">
        <v>435</v>
      </c>
      <c r="D246" s="23">
        <v>618784778</v>
      </c>
      <c r="E246" s="24">
        <v>618784778</v>
      </c>
      <c r="F246" s="24">
        <v>89305312</v>
      </c>
      <c r="G246" s="31">
        <f t="shared" si="47"/>
        <v>0.14432370539018011</v>
      </c>
      <c r="H246" s="23">
        <v>31812923</v>
      </c>
      <c r="I246" s="24">
        <v>35300568</v>
      </c>
      <c r="J246" s="24">
        <v>22191821</v>
      </c>
      <c r="K246" s="23">
        <v>89305312</v>
      </c>
      <c r="L246" s="23">
        <v>0</v>
      </c>
      <c r="M246" s="24">
        <v>0</v>
      </c>
      <c r="N246" s="24">
        <v>0</v>
      </c>
      <c r="O246" s="23">
        <v>0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20</v>
      </c>
      <c r="B247" s="15" t="s">
        <v>436</v>
      </c>
      <c r="C247" s="16" t="s">
        <v>437</v>
      </c>
      <c r="D247" s="23">
        <v>250531018</v>
      </c>
      <c r="E247" s="24">
        <v>250531018</v>
      </c>
      <c r="F247" s="24">
        <v>-66379016</v>
      </c>
      <c r="G247" s="31">
        <f t="shared" si="47"/>
        <v>-0.26495328414783353</v>
      </c>
      <c r="H247" s="23">
        <v>0</v>
      </c>
      <c r="I247" s="24">
        <v>0</v>
      </c>
      <c r="J247" s="24">
        <v>-66379016</v>
      </c>
      <c r="K247" s="23">
        <v>-66379016</v>
      </c>
      <c r="L247" s="23">
        <v>0</v>
      </c>
      <c r="M247" s="24">
        <v>0</v>
      </c>
      <c r="N247" s="24">
        <v>0</v>
      </c>
      <c r="O247" s="23">
        <v>0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20</v>
      </c>
      <c r="B248" s="15" t="s">
        <v>438</v>
      </c>
      <c r="C248" s="16" t="s">
        <v>439</v>
      </c>
      <c r="D248" s="23">
        <v>372121960</v>
      </c>
      <c r="E248" s="24">
        <v>372121960</v>
      </c>
      <c r="F248" s="24">
        <v>140599758</v>
      </c>
      <c r="G248" s="31">
        <f t="shared" si="47"/>
        <v>0.37783246653865843</v>
      </c>
      <c r="H248" s="23">
        <v>132609691</v>
      </c>
      <c r="I248" s="24">
        <v>3066871</v>
      </c>
      <c r="J248" s="24">
        <v>4923196</v>
      </c>
      <c r="K248" s="23">
        <v>140599758</v>
      </c>
      <c r="L248" s="23">
        <v>0</v>
      </c>
      <c r="M248" s="24">
        <v>0</v>
      </c>
      <c r="N248" s="24">
        <v>0</v>
      </c>
      <c r="O248" s="23">
        <v>0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20</v>
      </c>
      <c r="B249" s="15" t="s">
        <v>440</v>
      </c>
      <c r="C249" s="16" t="s">
        <v>441</v>
      </c>
      <c r="D249" s="23">
        <v>471701991</v>
      </c>
      <c r="E249" s="24">
        <v>471701991</v>
      </c>
      <c r="F249" s="24">
        <v>110496063</v>
      </c>
      <c r="G249" s="31">
        <f t="shared" si="47"/>
        <v>0.23424972781172765</v>
      </c>
      <c r="H249" s="23">
        <v>57276213</v>
      </c>
      <c r="I249" s="24">
        <v>25121596</v>
      </c>
      <c r="J249" s="24">
        <v>28098254</v>
      </c>
      <c r="K249" s="23">
        <v>110496063</v>
      </c>
      <c r="L249" s="23">
        <v>0</v>
      </c>
      <c r="M249" s="24">
        <v>0</v>
      </c>
      <c r="N249" s="24">
        <v>0</v>
      </c>
      <c r="O249" s="23">
        <v>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20</v>
      </c>
      <c r="B250" s="15" t="s">
        <v>442</v>
      </c>
      <c r="C250" s="16" t="s">
        <v>443</v>
      </c>
      <c r="D250" s="23">
        <v>198730176</v>
      </c>
      <c r="E250" s="24">
        <v>198730176</v>
      </c>
      <c r="F250" s="24">
        <v>68787781</v>
      </c>
      <c r="G250" s="31">
        <f t="shared" si="47"/>
        <v>0.3461365676041066</v>
      </c>
      <c r="H250" s="23">
        <v>68493560</v>
      </c>
      <c r="I250" s="24">
        <v>189971</v>
      </c>
      <c r="J250" s="24">
        <v>104250</v>
      </c>
      <c r="K250" s="23">
        <v>68787781</v>
      </c>
      <c r="L250" s="23">
        <v>0</v>
      </c>
      <c r="M250" s="24">
        <v>0</v>
      </c>
      <c r="N250" s="24">
        <v>0</v>
      </c>
      <c r="O250" s="23">
        <v>0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35</v>
      </c>
      <c r="B251" s="15" t="s">
        <v>444</v>
      </c>
      <c r="C251" s="16" t="s">
        <v>445</v>
      </c>
      <c r="D251" s="23">
        <v>581328734</v>
      </c>
      <c r="E251" s="24">
        <v>581328734</v>
      </c>
      <c r="F251" s="24">
        <v>227303323</v>
      </c>
      <c r="G251" s="31">
        <f t="shared" si="47"/>
        <v>0.3910065161169205</v>
      </c>
      <c r="H251" s="23">
        <v>224551398</v>
      </c>
      <c r="I251" s="24">
        <v>751097</v>
      </c>
      <c r="J251" s="24">
        <v>2000828</v>
      </c>
      <c r="K251" s="23">
        <v>227303323</v>
      </c>
      <c r="L251" s="23">
        <v>0</v>
      </c>
      <c r="M251" s="24">
        <v>0</v>
      </c>
      <c r="N251" s="24">
        <v>0</v>
      </c>
      <c r="O251" s="23">
        <v>0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446</v>
      </c>
      <c r="C252" s="19" t="s">
        <v>0</v>
      </c>
      <c r="D252" s="25">
        <f>SUM(D246:D251)</f>
        <v>2493198657</v>
      </c>
      <c r="E252" s="26">
        <f>SUM(E246:E251)</f>
        <v>2493198657</v>
      </c>
      <c r="F252" s="26">
        <f>SUM(F246:F251)</f>
        <v>570113221</v>
      </c>
      <c r="G252" s="32">
        <f t="shared" si="47"/>
        <v>0.22866738653148569</v>
      </c>
      <c r="H252" s="25">
        <f t="shared" ref="H252:W252" si="50">SUM(H246:H251)</f>
        <v>514743785</v>
      </c>
      <c r="I252" s="26">
        <f t="shared" si="50"/>
        <v>64430103</v>
      </c>
      <c r="J252" s="26">
        <f t="shared" si="50"/>
        <v>-9060667</v>
      </c>
      <c r="K252" s="25">
        <f t="shared" si="50"/>
        <v>570113221</v>
      </c>
      <c r="L252" s="25">
        <f t="shared" si="50"/>
        <v>0</v>
      </c>
      <c r="M252" s="26">
        <f t="shared" si="50"/>
        <v>0</v>
      </c>
      <c r="N252" s="26">
        <f t="shared" si="50"/>
        <v>0</v>
      </c>
      <c r="O252" s="25">
        <f t="shared" si="50"/>
        <v>0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20</v>
      </c>
      <c r="B253" s="15" t="s">
        <v>447</v>
      </c>
      <c r="C253" s="16" t="s">
        <v>448</v>
      </c>
      <c r="D253" s="23">
        <v>4571805013</v>
      </c>
      <c r="E253" s="24">
        <v>4571805013</v>
      </c>
      <c r="F253" s="24">
        <v>1329151442</v>
      </c>
      <c r="G253" s="31">
        <f t="shared" si="47"/>
        <v>0.29072793748214038</v>
      </c>
      <c r="H253" s="23">
        <v>662949874</v>
      </c>
      <c r="I253" s="24">
        <v>346496909</v>
      </c>
      <c r="J253" s="24">
        <v>319704659</v>
      </c>
      <c r="K253" s="23">
        <v>1329151442</v>
      </c>
      <c r="L253" s="23">
        <v>0</v>
      </c>
      <c r="M253" s="24">
        <v>0</v>
      </c>
      <c r="N253" s="24">
        <v>0</v>
      </c>
      <c r="O253" s="23">
        <v>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20</v>
      </c>
      <c r="B254" s="15" t="s">
        <v>449</v>
      </c>
      <c r="C254" s="16" t="s">
        <v>450</v>
      </c>
      <c r="D254" s="23">
        <v>698954590</v>
      </c>
      <c r="E254" s="24">
        <v>698954590</v>
      </c>
      <c r="F254" s="24">
        <v>203656781</v>
      </c>
      <c r="G254" s="31">
        <f t="shared" si="47"/>
        <v>0.29137340810652662</v>
      </c>
      <c r="H254" s="23">
        <v>48056087</v>
      </c>
      <c r="I254" s="24">
        <v>121765424</v>
      </c>
      <c r="J254" s="24">
        <v>33835270</v>
      </c>
      <c r="K254" s="23">
        <v>203656781</v>
      </c>
      <c r="L254" s="23">
        <v>0</v>
      </c>
      <c r="M254" s="24">
        <v>0</v>
      </c>
      <c r="N254" s="24">
        <v>0</v>
      </c>
      <c r="O254" s="23">
        <v>0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20</v>
      </c>
      <c r="B255" s="15" t="s">
        <v>451</v>
      </c>
      <c r="C255" s="16" t="s">
        <v>452</v>
      </c>
      <c r="D255" s="23">
        <v>2330862704</v>
      </c>
      <c r="E255" s="24">
        <v>2330862704</v>
      </c>
      <c r="F255" s="24">
        <v>742085016</v>
      </c>
      <c r="G255" s="31">
        <f t="shared" si="47"/>
        <v>0.31837354243409782</v>
      </c>
      <c r="H255" s="23">
        <v>373175112</v>
      </c>
      <c r="I255" s="24">
        <v>188251635</v>
      </c>
      <c r="J255" s="24">
        <v>180658269</v>
      </c>
      <c r="K255" s="23">
        <v>742085016</v>
      </c>
      <c r="L255" s="23">
        <v>0</v>
      </c>
      <c r="M255" s="24">
        <v>0</v>
      </c>
      <c r="N255" s="24">
        <v>0</v>
      </c>
      <c r="O255" s="23">
        <v>0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35</v>
      </c>
      <c r="B256" s="15" t="s">
        <v>453</v>
      </c>
      <c r="C256" s="16" t="s">
        <v>454</v>
      </c>
      <c r="D256" s="23">
        <v>248471004</v>
      </c>
      <c r="E256" s="24">
        <v>248471004</v>
      </c>
      <c r="F256" s="24">
        <v>95482699</v>
      </c>
      <c r="G256" s="31">
        <f t="shared" si="47"/>
        <v>0.38428105277024599</v>
      </c>
      <c r="H256" s="23">
        <v>95072095</v>
      </c>
      <c r="I256" s="24">
        <v>239608</v>
      </c>
      <c r="J256" s="24">
        <v>170996</v>
      </c>
      <c r="K256" s="23">
        <v>95482699</v>
      </c>
      <c r="L256" s="23">
        <v>0</v>
      </c>
      <c r="M256" s="24">
        <v>0</v>
      </c>
      <c r="N256" s="24">
        <v>0</v>
      </c>
      <c r="O256" s="23">
        <v>0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455</v>
      </c>
      <c r="C257" s="19" t="s">
        <v>0</v>
      </c>
      <c r="D257" s="25">
        <f>SUM(D253:D256)</f>
        <v>7850093311</v>
      </c>
      <c r="E257" s="26">
        <f>SUM(E253:E256)</f>
        <v>7850093311</v>
      </c>
      <c r="F257" s="26">
        <f>SUM(F253:F256)</f>
        <v>2370375938</v>
      </c>
      <c r="G257" s="32">
        <f t="shared" si="47"/>
        <v>0.30195512895095061</v>
      </c>
      <c r="H257" s="25">
        <f t="shared" ref="H257:W257" si="51">SUM(H253:H256)</f>
        <v>1179253168</v>
      </c>
      <c r="I257" s="26">
        <f t="shared" si="51"/>
        <v>656753576</v>
      </c>
      <c r="J257" s="26">
        <f t="shared" si="51"/>
        <v>534369194</v>
      </c>
      <c r="K257" s="25">
        <f t="shared" si="51"/>
        <v>2370375938</v>
      </c>
      <c r="L257" s="25">
        <f t="shared" si="51"/>
        <v>0</v>
      </c>
      <c r="M257" s="26">
        <f t="shared" si="51"/>
        <v>0</v>
      </c>
      <c r="N257" s="26">
        <f t="shared" si="51"/>
        <v>0</v>
      </c>
      <c r="O257" s="25">
        <f t="shared" si="51"/>
        <v>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27358564399</v>
      </c>
      <c r="E258" s="26">
        <f>SUM(E232:E237,E239:E244,E246:E251,E253:E256)</f>
        <v>27358564399</v>
      </c>
      <c r="F258" s="26">
        <f>SUM(F232:F237,F239:F244,F246:F251,F253:F256)</f>
        <v>7736172397</v>
      </c>
      <c r="G258" s="32">
        <f t="shared" si="47"/>
        <v>0.28276967622185506</v>
      </c>
      <c r="H258" s="25">
        <f t="shared" ref="H258:W258" si="52">SUM(H232:H237,H239:H244,H246:H251,H253:H256)</f>
        <v>4185036382</v>
      </c>
      <c r="I258" s="26">
        <f t="shared" si="52"/>
        <v>2016617364</v>
      </c>
      <c r="J258" s="26">
        <f t="shared" si="52"/>
        <v>1534518651</v>
      </c>
      <c r="K258" s="25">
        <f t="shared" si="52"/>
        <v>7736172397</v>
      </c>
      <c r="L258" s="25">
        <f t="shared" si="52"/>
        <v>0</v>
      </c>
      <c r="M258" s="26">
        <f t="shared" si="52"/>
        <v>0</v>
      </c>
      <c r="N258" s="26">
        <f t="shared" si="52"/>
        <v>0</v>
      </c>
      <c r="O258" s="25">
        <f t="shared" si="52"/>
        <v>0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20</v>
      </c>
      <c r="B261" s="15" t="s">
        <v>458</v>
      </c>
      <c r="C261" s="16" t="s">
        <v>459</v>
      </c>
      <c r="D261" s="23">
        <v>347475357</v>
      </c>
      <c r="E261" s="24">
        <v>347475357</v>
      </c>
      <c r="F261" s="24">
        <v>100009162</v>
      </c>
      <c r="G261" s="31">
        <f t="shared" ref="G261:G297" si="53">IF(($D261     =0),0,($F261     /$D261     ))</f>
        <v>0.28781656018271246</v>
      </c>
      <c r="H261" s="23">
        <v>86759497</v>
      </c>
      <c r="I261" s="24">
        <v>5868876</v>
      </c>
      <c r="J261" s="24">
        <v>7380789</v>
      </c>
      <c r="K261" s="23">
        <v>100009162</v>
      </c>
      <c r="L261" s="23">
        <v>0</v>
      </c>
      <c r="M261" s="24">
        <v>0</v>
      </c>
      <c r="N261" s="24">
        <v>0</v>
      </c>
      <c r="O261" s="23">
        <v>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20</v>
      </c>
      <c r="B262" s="15" t="s">
        <v>460</v>
      </c>
      <c r="C262" s="16" t="s">
        <v>461</v>
      </c>
      <c r="D262" s="23">
        <v>721759764</v>
      </c>
      <c r="E262" s="24">
        <v>721759764</v>
      </c>
      <c r="F262" s="24">
        <v>212193038</v>
      </c>
      <c r="G262" s="31">
        <f t="shared" si="53"/>
        <v>0.29399399714944485</v>
      </c>
      <c r="H262" s="23">
        <v>139526968</v>
      </c>
      <c r="I262" s="24">
        <v>33400379</v>
      </c>
      <c r="J262" s="24">
        <v>39265691</v>
      </c>
      <c r="K262" s="23">
        <v>212193038</v>
      </c>
      <c r="L262" s="23">
        <v>0</v>
      </c>
      <c r="M262" s="24">
        <v>0</v>
      </c>
      <c r="N262" s="24">
        <v>0</v>
      </c>
      <c r="O262" s="23">
        <v>0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20</v>
      </c>
      <c r="B263" s="15" t="s">
        <v>462</v>
      </c>
      <c r="C263" s="16" t="s">
        <v>463</v>
      </c>
      <c r="D263" s="23">
        <v>814694328</v>
      </c>
      <c r="E263" s="24">
        <v>814694328</v>
      </c>
      <c r="F263" s="24">
        <v>171796028</v>
      </c>
      <c r="G263" s="31">
        <f t="shared" si="53"/>
        <v>0.21087176146388981</v>
      </c>
      <c r="H263" s="23">
        <v>94960158</v>
      </c>
      <c r="I263" s="24">
        <v>43546500</v>
      </c>
      <c r="J263" s="24">
        <v>33289370</v>
      </c>
      <c r="K263" s="23">
        <v>171796028</v>
      </c>
      <c r="L263" s="23">
        <v>0</v>
      </c>
      <c r="M263" s="24">
        <v>0</v>
      </c>
      <c r="N263" s="24">
        <v>0</v>
      </c>
      <c r="O263" s="23">
        <v>0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35</v>
      </c>
      <c r="B264" s="15" t="s">
        <v>464</v>
      </c>
      <c r="C264" s="16" t="s">
        <v>465</v>
      </c>
      <c r="D264" s="23">
        <v>127355461</v>
      </c>
      <c r="E264" s="24">
        <v>127355461</v>
      </c>
      <c r="F264" s="24">
        <v>49558226</v>
      </c>
      <c r="G264" s="31">
        <f t="shared" si="53"/>
        <v>0.38913310517559979</v>
      </c>
      <c r="H264" s="23">
        <v>48085669</v>
      </c>
      <c r="I264" s="24">
        <v>1472557</v>
      </c>
      <c r="J264" s="24">
        <v>0</v>
      </c>
      <c r="K264" s="23">
        <v>49558226</v>
      </c>
      <c r="L264" s="23">
        <v>0</v>
      </c>
      <c r="M264" s="24">
        <v>0</v>
      </c>
      <c r="N264" s="24">
        <v>0</v>
      </c>
      <c r="O264" s="23">
        <v>0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466</v>
      </c>
      <c r="C265" s="19" t="s">
        <v>0</v>
      </c>
      <c r="D265" s="25">
        <f>SUM(D261:D264)</f>
        <v>2011284910</v>
      </c>
      <c r="E265" s="26">
        <f>SUM(E261:E264)</f>
        <v>2011284910</v>
      </c>
      <c r="F265" s="26">
        <f>SUM(F261:F264)</f>
        <v>533556454</v>
      </c>
      <c r="G265" s="32">
        <f t="shared" si="53"/>
        <v>0.26528138870191198</v>
      </c>
      <c r="H265" s="25">
        <f t="shared" ref="H265:W265" si="54">SUM(H261:H264)</f>
        <v>369332292</v>
      </c>
      <c r="I265" s="26">
        <f t="shared" si="54"/>
        <v>84288312</v>
      </c>
      <c r="J265" s="26">
        <f t="shared" si="54"/>
        <v>79935850</v>
      </c>
      <c r="K265" s="25">
        <f t="shared" si="54"/>
        <v>533556454</v>
      </c>
      <c r="L265" s="25">
        <f t="shared" si="54"/>
        <v>0</v>
      </c>
      <c r="M265" s="26">
        <f t="shared" si="54"/>
        <v>0</v>
      </c>
      <c r="N265" s="26">
        <f t="shared" si="54"/>
        <v>0</v>
      </c>
      <c r="O265" s="25">
        <f t="shared" si="54"/>
        <v>0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20</v>
      </c>
      <c r="B266" s="15" t="s">
        <v>467</v>
      </c>
      <c r="C266" s="16" t="s">
        <v>468</v>
      </c>
      <c r="D266" s="23">
        <v>126487046</v>
      </c>
      <c r="E266" s="24">
        <v>126487046</v>
      </c>
      <c r="F266" s="24">
        <v>30136362</v>
      </c>
      <c r="G266" s="31">
        <f t="shared" si="53"/>
        <v>0.23825650889182753</v>
      </c>
      <c r="H266" s="23">
        <v>20024626</v>
      </c>
      <c r="I266" s="24">
        <v>4714893</v>
      </c>
      <c r="J266" s="24">
        <v>5396843</v>
      </c>
      <c r="K266" s="23">
        <v>30136362</v>
      </c>
      <c r="L266" s="23">
        <v>0</v>
      </c>
      <c r="M266" s="24">
        <v>0</v>
      </c>
      <c r="N266" s="24">
        <v>0</v>
      </c>
      <c r="O266" s="23">
        <v>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20</v>
      </c>
      <c r="B267" s="15" t="s">
        <v>469</v>
      </c>
      <c r="C267" s="16" t="s">
        <v>470</v>
      </c>
      <c r="D267" s="23">
        <v>527919493</v>
      </c>
      <c r="E267" s="24">
        <v>527919493</v>
      </c>
      <c r="F267" s="24">
        <v>108656990</v>
      </c>
      <c r="G267" s="31">
        <f t="shared" si="53"/>
        <v>0.20582113644362057</v>
      </c>
      <c r="H267" s="23">
        <v>32747619</v>
      </c>
      <c r="I267" s="24">
        <v>38679101</v>
      </c>
      <c r="J267" s="24">
        <v>37230270</v>
      </c>
      <c r="K267" s="23">
        <v>108656990</v>
      </c>
      <c r="L267" s="23">
        <v>0</v>
      </c>
      <c r="M267" s="24">
        <v>0</v>
      </c>
      <c r="N267" s="24">
        <v>0</v>
      </c>
      <c r="O267" s="23">
        <v>0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20</v>
      </c>
      <c r="B268" s="15" t="s">
        <v>471</v>
      </c>
      <c r="C268" s="16" t="s">
        <v>472</v>
      </c>
      <c r="D268" s="23">
        <v>85044911</v>
      </c>
      <c r="E268" s="24">
        <v>85044911</v>
      </c>
      <c r="F268" s="24">
        <v>30857731</v>
      </c>
      <c r="G268" s="31">
        <f t="shared" si="53"/>
        <v>0.3628404173413739</v>
      </c>
      <c r="H268" s="23">
        <v>24971365</v>
      </c>
      <c r="I268" s="24">
        <v>2944717</v>
      </c>
      <c r="J268" s="24">
        <v>2941649</v>
      </c>
      <c r="K268" s="23">
        <v>30857731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20</v>
      </c>
      <c r="B269" s="15" t="s">
        <v>473</v>
      </c>
      <c r="C269" s="16" t="s">
        <v>474</v>
      </c>
      <c r="D269" s="23">
        <v>165528465</v>
      </c>
      <c r="E269" s="24">
        <v>165528465</v>
      </c>
      <c r="F269" s="24">
        <v>30769969</v>
      </c>
      <c r="G269" s="31">
        <f t="shared" si="53"/>
        <v>0.18588929100502441</v>
      </c>
      <c r="H269" s="23">
        <v>15204210</v>
      </c>
      <c r="I269" s="24">
        <v>6387594</v>
      </c>
      <c r="J269" s="24">
        <v>9178165</v>
      </c>
      <c r="K269" s="23">
        <v>30769969</v>
      </c>
      <c r="L269" s="23">
        <v>0</v>
      </c>
      <c r="M269" s="24">
        <v>0</v>
      </c>
      <c r="N269" s="24">
        <v>0</v>
      </c>
      <c r="O269" s="23">
        <v>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20</v>
      </c>
      <c r="B270" s="15" t="s">
        <v>475</v>
      </c>
      <c r="C270" s="16" t="s">
        <v>476</v>
      </c>
      <c r="D270" s="23">
        <v>88336524</v>
      </c>
      <c r="E270" s="24">
        <v>88336524</v>
      </c>
      <c r="F270" s="24">
        <v>27274168</v>
      </c>
      <c r="G270" s="31">
        <f t="shared" si="53"/>
        <v>0.30875301364586183</v>
      </c>
      <c r="H270" s="23">
        <v>19483293</v>
      </c>
      <c r="I270" s="24">
        <v>3789053</v>
      </c>
      <c r="J270" s="24">
        <v>4001822</v>
      </c>
      <c r="K270" s="23">
        <v>27274168</v>
      </c>
      <c r="L270" s="23">
        <v>0</v>
      </c>
      <c r="M270" s="24">
        <v>0</v>
      </c>
      <c r="N270" s="24">
        <v>0</v>
      </c>
      <c r="O270" s="23">
        <v>0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20</v>
      </c>
      <c r="B271" s="15" t="s">
        <v>477</v>
      </c>
      <c r="C271" s="16" t="s">
        <v>478</v>
      </c>
      <c r="D271" s="23">
        <v>90615695</v>
      </c>
      <c r="E271" s="24">
        <v>90615695</v>
      </c>
      <c r="F271" s="24">
        <v>20941109</v>
      </c>
      <c r="G271" s="31">
        <f t="shared" si="53"/>
        <v>0.23109803439680068</v>
      </c>
      <c r="H271" s="23">
        <v>13975685</v>
      </c>
      <c r="I271" s="24">
        <v>3749023</v>
      </c>
      <c r="J271" s="24">
        <v>3216401</v>
      </c>
      <c r="K271" s="23">
        <v>20941109</v>
      </c>
      <c r="L271" s="23">
        <v>0</v>
      </c>
      <c r="M271" s="24">
        <v>0</v>
      </c>
      <c r="N271" s="24">
        <v>0</v>
      </c>
      <c r="O271" s="23">
        <v>0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35</v>
      </c>
      <c r="B272" s="15" t="s">
        <v>479</v>
      </c>
      <c r="C272" s="16" t="s">
        <v>480</v>
      </c>
      <c r="D272" s="23">
        <v>77789000</v>
      </c>
      <c r="E272" s="24">
        <v>77789000</v>
      </c>
      <c r="F272" s="24">
        <v>28722578</v>
      </c>
      <c r="G272" s="31">
        <f t="shared" si="53"/>
        <v>0.36923701294527506</v>
      </c>
      <c r="H272" s="23">
        <v>25537940</v>
      </c>
      <c r="I272" s="24">
        <v>2082153</v>
      </c>
      <c r="J272" s="24">
        <v>1102485</v>
      </c>
      <c r="K272" s="23">
        <v>28722578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481</v>
      </c>
      <c r="C273" s="19" t="s">
        <v>0</v>
      </c>
      <c r="D273" s="25">
        <f>SUM(D266:D272)</f>
        <v>1161721134</v>
      </c>
      <c r="E273" s="26">
        <f>SUM(E266:E272)</f>
        <v>1161721134</v>
      </c>
      <c r="F273" s="26">
        <f>SUM(F266:F272)</f>
        <v>277358907</v>
      </c>
      <c r="G273" s="32">
        <f t="shared" si="53"/>
        <v>0.23874826658701381</v>
      </c>
      <c r="H273" s="25">
        <f t="shared" ref="H273:W273" si="55">SUM(H266:H272)</f>
        <v>151944738</v>
      </c>
      <c r="I273" s="26">
        <f t="shared" si="55"/>
        <v>62346534</v>
      </c>
      <c r="J273" s="26">
        <f t="shared" si="55"/>
        <v>63067635</v>
      </c>
      <c r="K273" s="25">
        <f t="shared" si="55"/>
        <v>277358907</v>
      </c>
      <c r="L273" s="25">
        <f t="shared" si="55"/>
        <v>0</v>
      </c>
      <c r="M273" s="26">
        <f t="shared" si="55"/>
        <v>0</v>
      </c>
      <c r="N273" s="26">
        <f t="shared" si="55"/>
        <v>0</v>
      </c>
      <c r="O273" s="25">
        <f t="shared" si="55"/>
        <v>0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20</v>
      </c>
      <c r="B274" s="15" t="s">
        <v>482</v>
      </c>
      <c r="C274" s="16" t="s">
        <v>483</v>
      </c>
      <c r="D274" s="23">
        <v>165443940</v>
      </c>
      <c r="E274" s="24">
        <v>165443940</v>
      </c>
      <c r="F274" s="24">
        <v>24224234</v>
      </c>
      <c r="G274" s="31">
        <f t="shared" si="53"/>
        <v>0.146419590829377</v>
      </c>
      <c r="H274" s="23">
        <v>11139613</v>
      </c>
      <c r="I274" s="24">
        <v>6709333</v>
      </c>
      <c r="J274" s="24">
        <v>6375288</v>
      </c>
      <c r="K274" s="23">
        <v>24224234</v>
      </c>
      <c r="L274" s="23">
        <v>0</v>
      </c>
      <c r="M274" s="24">
        <v>0</v>
      </c>
      <c r="N274" s="24">
        <v>0</v>
      </c>
      <c r="O274" s="23">
        <v>0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20</v>
      </c>
      <c r="B275" s="15" t="s">
        <v>484</v>
      </c>
      <c r="C275" s="16" t="s">
        <v>485</v>
      </c>
      <c r="D275" s="23">
        <v>271803010</v>
      </c>
      <c r="E275" s="24">
        <v>271803010</v>
      </c>
      <c r="F275" s="24">
        <v>82506564</v>
      </c>
      <c r="G275" s="31">
        <f t="shared" si="53"/>
        <v>0.30355279729977974</v>
      </c>
      <c r="H275" s="23">
        <v>52335976</v>
      </c>
      <c r="I275" s="24">
        <v>15976673</v>
      </c>
      <c r="J275" s="24">
        <v>14193915</v>
      </c>
      <c r="K275" s="23">
        <v>82506564</v>
      </c>
      <c r="L275" s="23">
        <v>0</v>
      </c>
      <c r="M275" s="24">
        <v>0</v>
      </c>
      <c r="N275" s="24">
        <v>0</v>
      </c>
      <c r="O275" s="23">
        <v>0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20</v>
      </c>
      <c r="B276" s="15" t="s">
        <v>486</v>
      </c>
      <c r="C276" s="16" t="s">
        <v>487</v>
      </c>
      <c r="D276" s="23">
        <v>392855939</v>
      </c>
      <c r="E276" s="24">
        <v>392855939</v>
      </c>
      <c r="F276" s="24">
        <v>44396310</v>
      </c>
      <c r="G276" s="31">
        <f t="shared" si="53"/>
        <v>0.11300913539199417</v>
      </c>
      <c r="H276" s="23">
        <v>27762744</v>
      </c>
      <c r="I276" s="24">
        <v>13613295</v>
      </c>
      <c r="J276" s="24">
        <v>3020271</v>
      </c>
      <c r="K276" s="23">
        <v>44396310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20</v>
      </c>
      <c r="B277" s="15" t="s">
        <v>488</v>
      </c>
      <c r="C277" s="16" t="s">
        <v>489</v>
      </c>
      <c r="D277" s="23">
        <v>107868479</v>
      </c>
      <c r="E277" s="24">
        <v>107868479</v>
      </c>
      <c r="F277" s="24">
        <v>28496160</v>
      </c>
      <c r="G277" s="31">
        <f t="shared" si="53"/>
        <v>0.26417504227532496</v>
      </c>
      <c r="H277" s="23">
        <v>25948917</v>
      </c>
      <c r="I277" s="24">
        <v>0</v>
      </c>
      <c r="J277" s="24">
        <v>2547243</v>
      </c>
      <c r="K277" s="23">
        <v>28496160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20</v>
      </c>
      <c r="B278" s="15" t="s">
        <v>490</v>
      </c>
      <c r="C278" s="16" t="s">
        <v>491</v>
      </c>
      <c r="D278" s="23">
        <v>100245110</v>
      </c>
      <c r="E278" s="24">
        <v>100245110</v>
      </c>
      <c r="F278" s="24">
        <v>42903553</v>
      </c>
      <c r="G278" s="31">
        <f t="shared" si="53"/>
        <v>0.42798649230870212</v>
      </c>
      <c r="H278" s="23">
        <v>0</v>
      </c>
      <c r="I278" s="24">
        <v>42163829</v>
      </c>
      <c r="J278" s="24">
        <v>739724</v>
      </c>
      <c r="K278" s="23">
        <v>42903553</v>
      </c>
      <c r="L278" s="23">
        <v>0</v>
      </c>
      <c r="M278" s="24">
        <v>0</v>
      </c>
      <c r="N278" s="24">
        <v>0</v>
      </c>
      <c r="O278" s="23">
        <v>0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20</v>
      </c>
      <c r="B279" s="15" t="s">
        <v>492</v>
      </c>
      <c r="C279" s="16" t="s">
        <v>493</v>
      </c>
      <c r="D279" s="23">
        <v>117099750</v>
      </c>
      <c r="E279" s="24">
        <v>117099750</v>
      </c>
      <c r="F279" s="24">
        <v>30038442</v>
      </c>
      <c r="G279" s="31">
        <f t="shared" si="53"/>
        <v>0.25652012066635499</v>
      </c>
      <c r="H279" s="23">
        <v>22030723</v>
      </c>
      <c r="I279" s="24">
        <v>4164359</v>
      </c>
      <c r="J279" s="24">
        <v>3843360</v>
      </c>
      <c r="K279" s="23">
        <v>30038442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20</v>
      </c>
      <c r="B280" s="15" t="s">
        <v>494</v>
      </c>
      <c r="C280" s="16" t="s">
        <v>495</v>
      </c>
      <c r="D280" s="23">
        <v>186591184</v>
      </c>
      <c r="E280" s="24">
        <v>186591184</v>
      </c>
      <c r="F280" s="24">
        <v>52349589</v>
      </c>
      <c r="G280" s="31">
        <f t="shared" si="53"/>
        <v>0.28055767629407402</v>
      </c>
      <c r="H280" s="23">
        <v>28812485</v>
      </c>
      <c r="I280" s="24">
        <v>12615440</v>
      </c>
      <c r="J280" s="24">
        <v>10921664</v>
      </c>
      <c r="K280" s="23">
        <v>52349589</v>
      </c>
      <c r="L280" s="23">
        <v>0</v>
      </c>
      <c r="M280" s="24">
        <v>0</v>
      </c>
      <c r="N280" s="24">
        <v>0</v>
      </c>
      <c r="O280" s="23">
        <v>0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20</v>
      </c>
      <c r="B281" s="15" t="s">
        <v>496</v>
      </c>
      <c r="C281" s="16" t="s">
        <v>497</v>
      </c>
      <c r="D281" s="23">
        <v>323316039</v>
      </c>
      <c r="E281" s="24">
        <v>323316039</v>
      </c>
      <c r="F281" s="24">
        <v>78839504</v>
      </c>
      <c r="G281" s="31">
        <f t="shared" si="53"/>
        <v>0.24384656030009078</v>
      </c>
      <c r="H281" s="23">
        <v>61160111</v>
      </c>
      <c r="I281" s="24">
        <v>5328657</v>
      </c>
      <c r="J281" s="24">
        <v>12350736</v>
      </c>
      <c r="K281" s="23">
        <v>78839504</v>
      </c>
      <c r="L281" s="23">
        <v>0</v>
      </c>
      <c r="M281" s="24">
        <v>0</v>
      </c>
      <c r="N281" s="24">
        <v>0</v>
      </c>
      <c r="O281" s="23">
        <v>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35</v>
      </c>
      <c r="B282" s="15" t="s">
        <v>498</v>
      </c>
      <c r="C282" s="16" t="s">
        <v>499</v>
      </c>
      <c r="D282" s="23">
        <v>76842670</v>
      </c>
      <c r="E282" s="24">
        <v>76842670</v>
      </c>
      <c r="F282" s="24">
        <v>34665046</v>
      </c>
      <c r="G282" s="31">
        <f t="shared" si="53"/>
        <v>0.45111714624179511</v>
      </c>
      <c r="H282" s="23">
        <v>26985564</v>
      </c>
      <c r="I282" s="24">
        <v>7451342</v>
      </c>
      <c r="J282" s="24">
        <v>228140</v>
      </c>
      <c r="K282" s="23">
        <v>34665046</v>
      </c>
      <c r="L282" s="23">
        <v>0</v>
      </c>
      <c r="M282" s="24">
        <v>0</v>
      </c>
      <c r="N282" s="24">
        <v>0</v>
      </c>
      <c r="O282" s="23">
        <v>0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500</v>
      </c>
      <c r="C283" s="19" t="s">
        <v>0</v>
      </c>
      <c r="D283" s="25">
        <f>SUM(D274:D282)</f>
        <v>1742066121</v>
      </c>
      <c r="E283" s="26">
        <f>SUM(E274:E282)</f>
        <v>1742066121</v>
      </c>
      <c r="F283" s="26">
        <f>SUM(F274:F282)</f>
        <v>418419402</v>
      </c>
      <c r="G283" s="32">
        <f t="shared" si="53"/>
        <v>0.24018571795645408</v>
      </c>
      <c r="H283" s="25">
        <f t="shared" ref="H283:W283" si="56">SUM(H274:H282)</f>
        <v>256176133</v>
      </c>
      <c r="I283" s="26">
        <f t="shared" si="56"/>
        <v>108022928</v>
      </c>
      <c r="J283" s="26">
        <f t="shared" si="56"/>
        <v>54220341</v>
      </c>
      <c r="K283" s="25">
        <f t="shared" si="56"/>
        <v>418419402</v>
      </c>
      <c r="L283" s="25">
        <f t="shared" si="56"/>
        <v>0</v>
      </c>
      <c r="M283" s="26">
        <f t="shared" si="56"/>
        <v>0</v>
      </c>
      <c r="N283" s="26">
        <f t="shared" si="56"/>
        <v>0</v>
      </c>
      <c r="O283" s="25">
        <f t="shared" si="56"/>
        <v>0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20</v>
      </c>
      <c r="B284" s="15" t="s">
        <v>501</v>
      </c>
      <c r="C284" s="16" t="s">
        <v>502</v>
      </c>
      <c r="D284" s="23">
        <v>579951995</v>
      </c>
      <c r="E284" s="24">
        <v>579951995</v>
      </c>
      <c r="F284" s="24">
        <v>67713630</v>
      </c>
      <c r="G284" s="31">
        <f t="shared" si="53"/>
        <v>0.1167573016107997</v>
      </c>
      <c r="H284" s="23">
        <v>38557486</v>
      </c>
      <c r="I284" s="24">
        <v>11854959</v>
      </c>
      <c r="J284" s="24">
        <v>17301185</v>
      </c>
      <c r="K284" s="23">
        <v>67713630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20</v>
      </c>
      <c r="B285" s="15" t="s">
        <v>503</v>
      </c>
      <c r="C285" s="16" t="s">
        <v>504</v>
      </c>
      <c r="D285" s="23">
        <v>85718526</v>
      </c>
      <c r="E285" s="24">
        <v>85718526</v>
      </c>
      <c r="F285" s="24">
        <v>26851160</v>
      </c>
      <c r="G285" s="31">
        <f t="shared" si="53"/>
        <v>0.31324803695294529</v>
      </c>
      <c r="H285" s="23">
        <v>1737345</v>
      </c>
      <c r="I285" s="24">
        <v>23374626</v>
      </c>
      <c r="J285" s="24">
        <v>1739189</v>
      </c>
      <c r="K285" s="23">
        <v>26851160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20</v>
      </c>
      <c r="B286" s="15" t="s">
        <v>505</v>
      </c>
      <c r="C286" s="16" t="s">
        <v>506</v>
      </c>
      <c r="D286" s="23">
        <v>259114692</v>
      </c>
      <c r="E286" s="24">
        <v>259114692</v>
      </c>
      <c r="F286" s="24">
        <v>52305235</v>
      </c>
      <c r="G286" s="31">
        <f t="shared" si="53"/>
        <v>0.2018613247912627</v>
      </c>
      <c r="H286" s="23">
        <v>23562455</v>
      </c>
      <c r="I286" s="24">
        <v>14384078</v>
      </c>
      <c r="J286" s="24">
        <v>14358702</v>
      </c>
      <c r="K286" s="23">
        <v>52305235</v>
      </c>
      <c r="L286" s="23">
        <v>0</v>
      </c>
      <c r="M286" s="24">
        <v>0</v>
      </c>
      <c r="N286" s="24">
        <v>0</v>
      </c>
      <c r="O286" s="23">
        <v>0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20</v>
      </c>
      <c r="B287" s="15" t="s">
        <v>507</v>
      </c>
      <c r="C287" s="16" t="s">
        <v>508</v>
      </c>
      <c r="D287" s="23">
        <v>170436047</v>
      </c>
      <c r="E287" s="24">
        <v>170436047</v>
      </c>
      <c r="F287" s="24">
        <v>40520872</v>
      </c>
      <c r="G287" s="31">
        <f t="shared" si="53"/>
        <v>0.23774825052120577</v>
      </c>
      <c r="H287" s="23">
        <v>26714679</v>
      </c>
      <c r="I287" s="24">
        <v>6776064</v>
      </c>
      <c r="J287" s="24">
        <v>7030129</v>
      </c>
      <c r="K287" s="23">
        <v>40520872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20</v>
      </c>
      <c r="B288" s="15" t="s">
        <v>509</v>
      </c>
      <c r="C288" s="16" t="s">
        <v>510</v>
      </c>
      <c r="D288" s="23">
        <v>1168703490</v>
      </c>
      <c r="E288" s="24">
        <v>1168703490</v>
      </c>
      <c r="F288" s="24">
        <v>280325384</v>
      </c>
      <c r="G288" s="31">
        <f t="shared" si="53"/>
        <v>0.23986014108676959</v>
      </c>
      <c r="H288" s="23">
        <v>145317383</v>
      </c>
      <c r="I288" s="24">
        <v>66091485</v>
      </c>
      <c r="J288" s="24">
        <v>68916516</v>
      </c>
      <c r="K288" s="23">
        <v>280325384</v>
      </c>
      <c r="L288" s="23">
        <v>0</v>
      </c>
      <c r="M288" s="24">
        <v>0</v>
      </c>
      <c r="N288" s="24">
        <v>0</v>
      </c>
      <c r="O288" s="23">
        <v>0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35</v>
      </c>
      <c r="B289" s="15" t="s">
        <v>511</v>
      </c>
      <c r="C289" s="16" t="s">
        <v>512</v>
      </c>
      <c r="D289" s="23">
        <v>101432973</v>
      </c>
      <c r="E289" s="24">
        <v>101432973</v>
      </c>
      <c r="F289" s="24">
        <v>36325728</v>
      </c>
      <c r="G289" s="31">
        <f t="shared" si="53"/>
        <v>0.35812543915083705</v>
      </c>
      <c r="H289" s="23">
        <v>35537889</v>
      </c>
      <c r="I289" s="24">
        <v>55783</v>
      </c>
      <c r="J289" s="24">
        <v>732056</v>
      </c>
      <c r="K289" s="23">
        <v>36325728</v>
      </c>
      <c r="L289" s="23">
        <v>0</v>
      </c>
      <c r="M289" s="24">
        <v>0</v>
      </c>
      <c r="N289" s="24">
        <v>0</v>
      </c>
      <c r="O289" s="23">
        <v>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513</v>
      </c>
      <c r="C290" s="19" t="s">
        <v>0</v>
      </c>
      <c r="D290" s="25">
        <f>SUM(D284:D289)</f>
        <v>2365357723</v>
      </c>
      <c r="E290" s="26">
        <f>SUM(E284:E289)</f>
        <v>2365357723</v>
      </c>
      <c r="F290" s="26">
        <f>SUM(F284:F289)</f>
        <v>504042009</v>
      </c>
      <c r="G290" s="32">
        <f t="shared" si="53"/>
        <v>0.21309335332193219</v>
      </c>
      <c r="H290" s="25">
        <f t="shared" ref="H290:W290" si="57">SUM(H284:H289)</f>
        <v>271427237</v>
      </c>
      <c r="I290" s="26">
        <f t="shared" si="57"/>
        <v>122536995</v>
      </c>
      <c r="J290" s="26">
        <f t="shared" si="57"/>
        <v>110077777</v>
      </c>
      <c r="K290" s="25">
        <f t="shared" si="57"/>
        <v>504042009</v>
      </c>
      <c r="L290" s="25">
        <f t="shared" si="57"/>
        <v>0</v>
      </c>
      <c r="M290" s="26">
        <f t="shared" si="57"/>
        <v>0</v>
      </c>
      <c r="N290" s="26">
        <f t="shared" si="57"/>
        <v>0</v>
      </c>
      <c r="O290" s="25">
        <f t="shared" si="57"/>
        <v>0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20</v>
      </c>
      <c r="B291" s="15" t="s">
        <v>514</v>
      </c>
      <c r="C291" s="16" t="s">
        <v>515</v>
      </c>
      <c r="D291" s="23">
        <v>3234187849</v>
      </c>
      <c r="E291" s="24">
        <v>3234187849</v>
      </c>
      <c r="F291" s="24">
        <v>912667486</v>
      </c>
      <c r="G291" s="31">
        <f t="shared" si="53"/>
        <v>0.28219371558216499</v>
      </c>
      <c r="H291" s="23">
        <v>456170617</v>
      </c>
      <c r="I291" s="24">
        <v>224349706</v>
      </c>
      <c r="J291" s="24">
        <v>232147163</v>
      </c>
      <c r="K291" s="23">
        <v>912667486</v>
      </c>
      <c r="L291" s="23">
        <v>0</v>
      </c>
      <c r="M291" s="24">
        <v>0</v>
      </c>
      <c r="N291" s="24">
        <v>0</v>
      </c>
      <c r="O291" s="23">
        <v>0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20</v>
      </c>
      <c r="B292" s="15" t="s">
        <v>516</v>
      </c>
      <c r="C292" s="16" t="s">
        <v>517</v>
      </c>
      <c r="D292" s="23">
        <v>366178723</v>
      </c>
      <c r="E292" s="24">
        <v>366178723</v>
      </c>
      <c r="F292" s="24">
        <v>82798706</v>
      </c>
      <c r="G292" s="31">
        <f t="shared" si="53"/>
        <v>0.22611555723842536</v>
      </c>
      <c r="H292" s="23">
        <v>53902396</v>
      </c>
      <c r="I292" s="24">
        <v>15845359</v>
      </c>
      <c r="J292" s="24">
        <v>13050951</v>
      </c>
      <c r="K292" s="23">
        <v>82798706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20</v>
      </c>
      <c r="B293" s="15" t="s">
        <v>518</v>
      </c>
      <c r="C293" s="16" t="s">
        <v>519</v>
      </c>
      <c r="D293" s="23">
        <v>170489356</v>
      </c>
      <c r="E293" s="24">
        <v>170489356</v>
      </c>
      <c r="F293" s="24">
        <v>49913574</v>
      </c>
      <c r="G293" s="31">
        <f t="shared" si="53"/>
        <v>0.29276651147652877</v>
      </c>
      <c r="H293" s="23">
        <v>34981670</v>
      </c>
      <c r="I293" s="24">
        <v>7658792</v>
      </c>
      <c r="J293" s="24">
        <v>7273112</v>
      </c>
      <c r="K293" s="23">
        <v>49913574</v>
      </c>
      <c r="L293" s="23">
        <v>0</v>
      </c>
      <c r="M293" s="24">
        <v>0</v>
      </c>
      <c r="N293" s="24">
        <v>0</v>
      </c>
      <c r="O293" s="23">
        <v>0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20</v>
      </c>
      <c r="B294" s="15" t="s">
        <v>520</v>
      </c>
      <c r="C294" s="16" t="s">
        <v>521</v>
      </c>
      <c r="D294" s="23">
        <v>591897590</v>
      </c>
      <c r="E294" s="24">
        <v>591897590</v>
      </c>
      <c r="F294" s="24">
        <v>79341885</v>
      </c>
      <c r="G294" s="31">
        <f t="shared" si="53"/>
        <v>0.13404664310256778</v>
      </c>
      <c r="H294" s="23">
        <v>30585159</v>
      </c>
      <c r="I294" s="24">
        <v>19465905</v>
      </c>
      <c r="J294" s="24">
        <v>29290821</v>
      </c>
      <c r="K294" s="23">
        <v>79341885</v>
      </c>
      <c r="L294" s="23">
        <v>0</v>
      </c>
      <c r="M294" s="24">
        <v>0</v>
      </c>
      <c r="N294" s="24">
        <v>0</v>
      </c>
      <c r="O294" s="23">
        <v>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35</v>
      </c>
      <c r="B295" s="15" t="s">
        <v>522</v>
      </c>
      <c r="C295" s="16" t="s">
        <v>523</v>
      </c>
      <c r="D295" s="23">
        <v>163629000</v>
      </c>
      <c r="E295" s="24">
        <v>163629000</v>
      </c>
      <c r="F295" s="24">
        <v>122004732</v>
      </c>
      <c r="G295" s="31">
        <f t="shared" si="53"/>
        <v>0.74561802614450978</v>
      </c>
      <c r="H295" s="23">
        <v>60587825</v>
      </c>
      <c r="I295" s="24">
        <v>60619674</v>
      </c>
      <c r="J295" s="24">
        <v>797233</v>
      </c>
      <c r="K295" s="23">
        <v>122004732</v>
      </c>
      <c r="L295" s="23">
        <v>0</v>
      </c>
      <c r="M295" s="24">
        <v>0</v>
      </c>
      <c r="N295" s="24">
        <v>0</v>
      </c>
      <c r="O295" s="23">
        <v>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524</v>
      </c>
      <c r="C296" s="19" t="s">
        <v>0</v>
      </c>
      <c r="D296" s="25">
        <f>SUM(D291:D295)</f>
        <v>4526382518</v>
      </c>
      <c r="E296" s="26">
        <f>SUM(E291:E295)</f>
        <v>4526382518</v>
      </c>
      <c r="F296" s="26">
        <f>SUM(F291:F295)</f>
        <v>1246726383</v>
      </c>
      <c r="G296" s="32">
        <f t="shared" si="53"/>
        <v>0.27543548916649468</v>
      </c>
      <c r="H296" s="25">
        <f t="shared" ref="H296:W296" si="58">SUM(H291:H295)</f>
        <v>636227667</v>
      </c>
      <c r="I296" s="26">
        <f t="shared" si="58"/>
        <v>327939436</v>
      </c>
      <c r="J296" s="26">
        <f t="shared" si="58"/>
        <v>282559280</v>
      </c>
      <c r="K296" s="25">
        <f t="shared" si="58"/>
        <v>1246726383</v>
      </c>
      <c r="L296" s="25">
        <f t="shared" si="58"/>
        <v>0</v>
      </c>
      <c r="M296" s="26">
        <f t="shared" si="58"/>
        <v>0</v>
      </c>
      <c r="N296" s="26">
        <f t="shared" si="58"/>
        <v>0</v>
      </c>
      <c r="O296" s="25">
        <f t="shared" si="58"/>
        <v>0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11806812406</v>
      </c>
      <c r="E297" s="26">
        <f>SUM(E261:E264,E266:E272,E274:E282,E284:E289,E291:E295)</f>
        <v>11806812406</v>
      </c>
      <c r="F297" s="26">
        <f>SUM(F261:F264,F266:F272,F274:F282,F284:F289,F291:F295)</f>
        <v>2980103155</v>
      </c>
      <c r="G297" s="32">
        <f t="shared" si="53"/>
        <v>0.25240539550586638</v>
      </c>
      <c r="H297" s="25">
        <f t="shared" ref="H297:W297" si="59">SUM(H261:H264,H266:H272,H274:H282,H284:H289,H291:H295)</f>
        <v>1685108067</v>
      </c>
      <c r="I297" s="26">
        <f t="shared" si="59"/>
        <v>705134205</v>
      </c>
      <c r="J297" s="26">
        <f t="shared" si="59"/>
        <v>589860883</v>
      </c>
      <c r="K297" s="25">
        <f t="shared" si="59"/>
        <v>2980103155</v>
      </c>
      <c r="L297" s="25">
        <f t="shared" si="59"/>
        <v>0</v>
      </c>
      <c r="M297" s="26">
        <f t="shared" si="59"/>
        <v>0</v>
      </c>
      <c r="N297" s="26">
        <f t="shared" si="59"/>
        <v>0</v>
      </c>
      <c r="O297" s="25">
        <f t="shared" si="59"/>
        <v>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14</v>
      </c>
      <c r="B300" s="15" t="s">
        <v>527</v>
      </c>
      <c r="C300" s="16" t="s">
        <v>528</v>
      </c>
      <c r="D300" s="23">
        <v>71161511559</v>
      </c>
      <c r="E300" s="24">
        <v>71261220294</v>
      </c>
      <c r="F300" s="24">
        <v>18845091882</v>
      </c>
      <c r="G300" s="31">
        <f t="shared" ref="G300:G337" si="60">IF(($D300     =0),0,($F300     /$D300     ))</f>
        <v>0.26482141074779642</v>
      </c>
      <c r="H300" s="23">
        <v>6639794162</v>
      </c>
      <c r="I300" s="24">
        <v>6566545762</v>
      </c>
      <c r="J300" s="24">
        <v>5638751958</v>
      </c>
      <c r="K300" s="23">
        <v>18845091882</v>
      </c>
      <c r="L300" s="23">
        <v>0</v>
      </c>
      <c r="M300" s="24">
        <v>0</v>
      </c>
      <c r="N300" s="24">
        <v>0</v>
      </c>
      <c r="O300" s="23">
        <v>0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19</v>
      </c>
      <c r="C301" s="19" t="s">
        <v>0</v>
      </c>
      <c r="D301" s="25">
        <f>D300</f>
        <v>71161511559</v>
      </c>
      <c r="E301" s="26">
        <f>E300</f>
        <v>71261220294</v>
      </c>
      <c r="F301" s="26">
        <f>F300</f>
        <v>18845091882</v>
      </c>
      <c r="G301" s="32">
        <f t="shared" si="60"/>
        <v>0.26482141074779642</v>
      </c>
      <c r="H301" s="25">
        <f t="shared" ref="H301:W301" si="61">H300</f>
        <v>6639794162</v>
      </c>
      <c r="I301" s="26">
        <f t="shared" si="61"/>
        <v>6566545762</v>
      </c>
      <c r="J301" s="26">
        <f t="shared" si="61"/>
        <v>5638751958</v>
      </c>
      <c r="K301" s="25">
        <f t="shared" si="61"/>
        <v>18845091882</v>
      </c>
      <c r="L301" s="25">
        <f t="shared" si="61"/>
        <v>0</v>
      </c>
      <c r="M301" s="26">
        <f t="shared" si="61"/>
        <v>0</v>
      </c>
      <c r="N301" s="26">
        <f t="shared" si="61"/>
        <v>0</v>
      </c>
      <c r="O301" s="25">
        <f t="shared" si="61"/>
        <v>0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20</v>
      </c>
      <c r="B302" s="15" t="s">
        <v>529</v>
      </c>
      <c r="C302" s="16" t="s">
        <v>530</v>
      </c>
      <c r="D302" s="23">
        <v>620244493</v>
      </c>
      <c r="E302" s="24">
        <v>620244493</v>
      </c>
      <c r="F302" s="24">
        <v>150735177</v>
      </c>
      <c r="G302" s="31">
        <f t="shared" si="60"/>
        <v>0.24302541772023439</v>
      </c>
      <c r="H302" s="23">
        <v>80883503</v>
      </c>
      <c r="I302" s="24">
        <v>33920461</v>
      </c>
      <c r="J302" s="24">
        <v>35931213</v>
      </c>
      <c r="K302" s="23">
        <v>150735177</v>
      </c>
      <c r="L302" s="23">
        <v>0</v>
      </c>
      <c r="M302" s="24">
        <v>0</v>
      </c>
      <c r="N302" s="24">
        <v>0</v>
      </c>
      <c r="O302" s="23">
        <v>0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20</v>
      </c>
      <c r="B303" s="15" t="s">
        <v>531</v>
      </c>
      <c r="C303" s="16" t="s">
        <v>532</v>
      </c>
      <c r="D303" s="23">
        <v>514609788</v>
      </c>
      <c r="E303" s="24">
        <v>514609788</v>
      </c>
      <c r="F303" s="24">
        <v>138578477</v>
      </c>
      <c r="G303" s="31">
        <f t="shared" si="60"/>
        <v>0.26928845939479101</v>
      </c>
      <c r="H303" s="23">
        <v>68603459</v>
      </c>
      <c r="I303" s="24">
        <v>34831508</v>
      </c>
      <c r="J303" s="24">
        <v>35143510</v>
      </c>
      <c r="K303" s="23">
        <v>138578477</v>
      </c>
      <c r="L303" s="23">
        <v>0</v>
      </c>
      <c r="M303" s="24">
        <v>0</v>
      </c>
      <c r="N303" s="24">
        <v>0</v>
      </c>
      <c r="O303" s="23">
        <v>0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20</v>
      </c>
      <c r="B304" s="15" t="s">
        <v>533</v>
      </c>
      <c r="C304" s="16" t="s">
        <v>534</v>
      </c>
      <c r="D304" s="23">
        <v>649658272</v>
      </c>
      <c r="E304" s="24">
        <v>649658272</v>
      </c>
      <c r="F304" s="24">
        <v>180364270</v>
      </c>
      <c r="G304" s="31">
        <f t="shared" si="60"/>
        <v>0.2776294519343856</v>
      </c>
      <c r="H304" s="23">
        <v>93654947</v>
      </c>
      <c r="I304" s="24">
        <v>43657547</v>
      </c>
      <c r="J304" s="24">
        <v>43051776</v>
      </c>
      <c r="K304" s="23">
        <v>180364270</v>
      </c>
      <c r="L304" s="23">
        <v>0</v>
      </c>
      <c r="M304" s="24">
        <v>0</v>
      </c>
      <c r="N304" s="24">
        <v>0</v>
      </c>
      <c r="O304" s="23">
        <v>0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20</v>
      </c>
      <c r="B305" s="15" t="s">
        <v>535</v>
      </c>
      <c r="C305" s="16" t="s">
        <v>536</v>
      </c>
      <c r="D305" s="23">
        <v>1889743330</v>
      </c>
      <c r="E305" s="24">
        <v>1902663951</v>
      </c>
      <c r="F305" s="24">
        <v>444904925</v>
      </c>
      <c r="G305" s="31">
        <f t="shared" si="60"/>
        <v>0.23543140379810204</v>
      </c>
      <c r="H305" s="23">
        <v>172260157</v>
      </c>
      <c r="I305" s="24">
        <v>133417717</v>
      </c>
      <c r="J305" s="24">
        <v>139227051</v>
      </c>
      <c r="K305" s="23">
        <v>444904925</v>
      </c>
      <c r="L305" s="23">
        <v>0</v>
      </c>
      <c r="M305" s="24">
        <v>0</v>
      </c>
      <c r="N305" s="24">
        <v>0</v>
      </c>
      <c r="O305" s="23">
        <v>0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20</v>
      </c>
      <c r="B306" s="15" t="s">
        <v>537</v>
      </c>
      <c r="C306" s="16" t="s">
        <v>538</v>
      </c>
      <c r="D306" s="23">
        <v>1485924993</v>
      </c>
      <c r="E306" s="24">
        <v>1485924993</v>
      </c>
      <c r="F306" s="24">
        <v>352420999</v>
      </c>
      <c r="G306" s="31">
        <f t="shared" si="60"/>
        <v>0.23717280526285622</v>
      </c>
      <c r="H306" s="23">
        <v>159647691</v>
      </c>
      <c r="I306" s="24">
        <v>98291599</v>
      </c>
      <c r="J306" s="24">
        <v>94481709</v>
      </c>
      <c r="K306" s="23">
        <v>352420999</v>
      </c>
      <c r="L306" s="23">
        <v>0</v>
      </c>
      <c r="M306" s="24">
        <v>0</v>
      </c>
      <c r="N306" s="24">
        <v>0</v>
      </c>
      <c r="O306" s="23">
        <v>0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35</v>
      </c>
      <c r="B307" s="15" t="s">
        <v>539</v>
      </c>
      <c r="C307" s="16" t="s">
        <v>540</v>
      </c>
      <c r="D307" s="23">
        <v>606729160</v>
      </c>
      <c r="E307" s="24">
        <v>606729160</v>
      </c>
      <c r="F307" s="24">
        <v>124016950</v>
      </c>
      <c r="G307" s="31">
        <f t="shared" si="60"/>
        <v>0.20440248825357266</v>
      </c>
      <c r="H307" s="23">
        <v>60066078</v>
      </c>
      <c r="I307" s="24">
        <v>45378626</v>
      </c>
      <c r="J307" s="24">
        <v>18572246</v>
      </c>
      <c r="K307" s="23">
        <v>124016950</v>
      </c>
      <c r="L307" s="23">
        <v>0</v>
      </c>
      <c r="M307" s="24">
        <v>0</v>
      </c>
      <c r="N307" s="24">
        <v>0</v>
      </c>
      <c r="O307" s="23">
        <v>0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541</v>
      </c>
      <c r="C308" s="19" t="s">
        <v>0</v>
      </c>
      <c r="D308" s="25">
        <f>SUM(D302:D307)</f>
        <v>5766910036</v>
      </c>
      <c r="E308" s="26">
        <f>SUM(E302:E307)</f>
        <v>5779830657</v>
      </c>
      <c r="F308" s="26">
        <f>SUM(F302:F307)</f>
        <v>1391020798</v>
      </c>
      <c r="G308" s="32">
        <f t="shared" si="60"/>
        <v>0.24120729980466787</v>
      </c>
      <c r="H308" s="25">
        <f t="shared" ref="H308:W308" si="62">SUM(H302:H307)</f>
        <v>635115835</v>
      </c>
      <c r="I308" s="26">
        <f t="shared" si="62"/>
        <v>389497458</v>
      </c>
      <c r="J308" s="26">
        <f t="shared" si="62"/>
        <v>366407505</v>
      </c>
      <c r="K308" s="25">
        <f t="shared" si="62"/>
        <v>1391020798</v>
      </c>
      <c r="L308" s="25">
        <f t="shared" si="62"/>
        <v>0</v>
      </c>
      <c r="M308" s="26">
        <f t="shared" si="62"/>
        <v>0</v>
      </c>
      <c r="N308" s="26">
        <f t="shared" si="62"/>
        <v>0</v>
      </c>
      <c r="O308" s="25">
        <f t="shared" si="62"/>
        <v>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20</v>
      </c>
      <c r="B309" s="15" t="s">
        <v>542</v>
      </c>
      <c r="C309" s="16" t="s">
        <v>543</v>
      </c>
      <c r="D309" s="23">
        <v>982936003</v>
      </c>
      <c r="E309" s="24">
        <v>992873818</v>
      </c>
      <c r="F309" s="24">
        <v>293160606</v>
      </c>
      <c r="G309" s="31">
        <f t="shared" si="60"/>
        <v>0.29824994211754396</v>
      </c>
      <c r="H309" s="23">
        <v>177701868</v>
      </c>
      <c r="I309" s="24">
        <v>61219907</v>
      </c>
      <c r="J309" s="24">
        <v>54238831</v>
      </c>
      <c r="K309" s="23">
        <v>293160606</v>
      </c>
      <c r="L309" s="23">
        <v>0</v>
      </c>
      <c r="M309" s="24">
        <v>0</v>
      </c>
      <c r="N309" s="24">
        <v>0</v>
      </c>
      <c r="O309" s="23">
        <v>0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20</v>
      </c>
      <c r="B310" s="15" t="s">
        <v>544</v>
      </c>
      <c r="C310" s="16" t="s">
        <v>545</v>
      </c>
      <c r="D310" s="23">
        <v>3706183837</v>
      </c>
      <c r="E310" s="24">
        <v>3706183837</v>
      </c>
      <c r="F310" s="24">
        <v>968481680</v>
      </c>
      <c r="G310" s="31">
        <f t="shared" si="60"/>
        <v>0.26131506762598833</v>
      </c>
      <c r="H310" s="23">
        <v>405759944</v>
      </c>
      <c r="I310" s="24">
        <v>273588075</v>
      </c>
      <c r="J310" s="24">
        <v>289133661</v>
      </c>
      <c r="K310" s="23">
        <v>968481680</v>
      </c>
      <c r="L310" s="23">
        <v>0</v>
      </c>
      <c r="M310" s="24">
        <v>0</v>
      </c>
      <c r="N310" s="24">
        <v>0</v>
      </c>
      <c r="O310" s="23">
        <v>0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20</v>
      </c>
      <c r="B311" s="15" t="s">
        <v>546</v>
      </c>
      <c r="C311" s="16" t="s">
        <v>547</v>
      </c>
      <c r="D311" s="23">
        <v>2869321198</v>
      </c>
      <c r="E311" s="24">
        <v>2876765341</v>
      </c>
      <c r="F311" s="24">
        <v>677964723</v>
      </c>
      <c r="G311" s="31">
        <f t="shared" si="60"/>
        <v>0.23628052637416858</v>
      </c>
      <c r="H311" s="23">
        <v>379307333</v>
      </c>
      <c r="I311" s="24">
        <v>196655121</v>
      </c>
      <c r="J311" s="24">
        <v>102002269</v>
      </c>
      <c r="K311" s="23">
        <v>677964723</v>
      </c>
      <c r="L311" s="23">
        <v>0</v>
      </c>
      <c r="M311" s="24">
        <v>0</v>
      </c>
      <c r="N311" s="24">
        <v>0</v>
      </c>
      <c r="O311" s="23">
        <v>0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20</v>
      </c>
      <c r="B312" s="15" t="s">
        <v>548</v>
      </c>
      <c r="C312" s="16" t="s">
        <v>549</v>
      </c>
      <c r="D312" s="23">
        <v>1833296428</v>
      </c>
      <c r="E312" s="24">
        <v>1833296428</v>
      </c>
      <c r="F312" s="24">
        <v>480584474</v>
      </c>
      <c r="G312" s="31">
        <f t="shared" si="60"/>
        <v>0.26214226278959402</v>
      </c>
      <c r="H312" s="23">
        <v>235704079</v>
      </c>
      <c r="I312" s="24">
        <v>126812926</v>
      </c>
      <c r="J312" s="24">
        <v>118067469</v>
      </c>
      <c r="K312" s="23">
        <v>480584474</v>
      </c>
      <c r="L312" s="23">
        <v>0</v>
      </c>
      <c r="M312" s="24">
        <v>0</v>
      </c>
      <c r="N312" s="24">
        <v>0</v>
      </c>
      <c r="O312" s="23">
        <v>0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20</v>
      </c>
      <c r="B313" s="15" t="s">
        <v>550</v>
      </c>
      <c r="C313" s="16" t="s">
        <v>551</v>
      </c>
      <c r="D313" s="23">
        <v>1181765073</v>
      </c>
      <c r="E313" s="24">
        <v>1218565318</v>
      </c>
      <c r="F313" s="24">
        <v>323492369</v>
      </c>
      <c r="G313" s="31">
        <f t="shared" si="60"/>
        <v>0.27373661346987532</v>
      </c>
      <c r="H313" s="23">
        <v>135190582</v>
      </c>
      <c r="I313" s="24">
        <v>95936574</v>
      </c>
      <c r="J313" s="24">
        <v>92365213</v>
      </c>
      <c r="K313" s="23">
        <v>323492369</v>
      </c>
      <c r="L313" s="23">
        <v>0</v>
      </c>
      <c r="M313" s="24">
        <v>0</v>
      </c>
      <c r="N313" s="24">
        <v>0</v>
      </c>
      <c r="O313" s="23">
        <v>0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35</v>
      </c>
      <c r="B314" s="15" t="s">
        <v>552</v>
      </c>
      <c r="C314" s="16" t="s">
        <v>553</v>
      </c>
      <c r="D314" s="23">
        <v>483177290</v>
      </c>
      <c r="E314" s="24">
        <v>483177290</v>
      </c>
      <c r="F314" s="24">
        <v>151623262</v>
      </c>
      <c r="G314" s="31">
        <f t="shared" si="60"/>
        <v>0.31380461196758647</v>
      </c>
      <c r="H314" s="23">
        <v>122412943</v>
      </c>
      <c r="I314" s="24">
        <v>8664358</v>
      </c>
      <c r="J314" s="24">
        <v>20545961</v>
      </c>
      <c r="K314" s="23">
        <v>151623262</v>
      </c>
      <c r="L314" s="23">
        <v>0</v>
      </c>
      <c r="M314" s="24">
        <v>0</v>
      </c>
      <c r="N314" s="24">
        <v>0</v>
      </c>
      <c r="O314" s="23">
        <v>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554</v>
      </c>
      <c r="C315" s="19" t="s">
        <v>0</v>
      </c>
      <c r="D315" s="25">
        <f>SUM(D309:D314)</f>
        <v>11056679829</v>
      </c>
      <c r="E315" s="26">
        <f>SUM(E309:E314)</f>
        <v>11110862032</v>
      </c>
      <c r="F315" s="26">
        <f>SUM(F309:F314)</f>
        <v>2895307114</v>
      </c>
      <c r="G315" s="32">
        <f t="shared" si="60"/>
        <v>0.26186044624409283</v>
      </c>
      <c r="H315" s="25">
        <f t="shared" ref="H315:W315" si="63">SUM(H309:H314)</f>
        <v>1456076749</v>
      </c>
      <c r="I315" s="26">
        <f t="shared" si="63"/>
        <v>762876961</v>
      </c>
      <c r="J315" s="26">
        <f t="shared" si="63"/>
        <v>676353404</v>
      </c>
      <c r="K315" s="25">
        <f t="shared" si="63"/>
        <v>2895307114</v>
      </c>
      <c r="L315" s="25">
        <f t="shared" si="63"/>
        <v>0</v>
      </c>
      <c r="M315" s="26">
        <f t="shared" si="63"/>
        <v>0</v>
      </c>
      <c r="N315" s="26">
        <f t="shared" si="63"/>
        <v>0</v>
      </c>
      <c r="O315" s="25">
        <f t="shared" si="63"/>
        <v>0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20</v>
      </c>
      <c r="B316" s="15" t="s">
        <v>555</v>
      </c>
      <c r="C316" s="16" t="s">
        <v>556</v>
      </c>
      <c r="D316" s="23">
        <v>850549093</v>
      </c>
      <c r="E316" s="24">
        <v>850677475</v>
      </c>
      <c r="F316" s="24">
        <v>241593293</v>
      </c>
      <c r="G316" s="31">
        <f t="shared" si="60"/>
        <v>0.28404391350047564</v>
      </c>
      <c r="H316" s="23">
        <v>137710763</v>
      </c>
      <c r="I316" s="24">
        <v>50115159</v>
      </c>
      <c r="J316" s="24">
        <v>53767371</v>
      </c>
      <c r="K316" s="23">
        <v>241593293</v>
      </c>
      <c r="L316" s="23">
        <v>0</v>
      </c>
      <c r="M316" s="24">
        <v>0</v>
      </c>
      <c r="N316" s="24">
        <v>0</v>
      </c>
      <c r="O316" s="23">
        <v>0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20</v>
      </c>
      <c r="B317" s="15" t="s">
        <v>557</v>
      </c>
      <c r="C317" s="16" t="s">
        <v>558</v>
      </c>
      <c r="D317" s="23">
        <v>2017871276</v>
      </c>
      <c r="E317" s="24">
        <v>2017871276</v>
      </c>
      <c r="F317" s="24">
        <v>542639437</v>
      </c>
      <c r="G317" s="31">
        <f t="shared" si="60"/>
        <v>0.26891677554163274</v>
      </c>
      <c r="H317" s="23">
        <v>226853665</v>
      </c>
      <c r="I317" s="24">
        <v>160809894</v>
      </c>
      <c r="J317" s="24">
        <v>154975878</v>
      </c>
      <c r="K317" s="23">
        <v>542639437</v>
      </c>
      <c r="L317" s="23">
        <v>0</v>
      </c>
      <c r="M317" s="24">
        <v>0</v>
      </c>
      <c r="N317" s="24">
        <v>0</v>
      </c>
      <c r="O317" s="23">
        <v>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20</v>
      </c>
      <c r="B318" s="15" t="s">
        <v>559</v>
      </c>
      <c r="C318" s="16" t="s">
        <v>560</v>
      </c>
      <c r="D318" s="23">
        <v>558403741</v>
      </c>
      <c r="E318" s="24">
        <v>558403741</v>
      </c>
      <c r="F318" s="24">
        <v>160565587</v>
      </c>
      <c r="G318" s="31">
        <f t="shared" si="60"/>
        <v>0.28754389559148746</v>
      </c>
      <c r="H318" s="23">
        <v>85041671</v>
      </c>
      <c r="I318" s="24">
        <v>37471133</v>
      </c>
      <c r="J318" s="24">
        <v>38052783</v>
      </c>
      <c r="K318" s="23">
        <v>160565587</v>
      </c>
      <c r="L318" s="23">
        <v>0</v>
      </c>
      <c r="M318" s="24">
        <v>0</v>
      </c>
      <c r="N318" s="24">
        <v>0</v>
      </c>
      <c r="O318" s="23">
        <v>0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20</v>
      </c>
      <c r="B319" s="15" t="s">
        <v>561</v>
      </c>
      <c r="C319" s="16" t="s">
        <v>562</v>
      </c>
      <c r="D319" s="23">
        <v>541945920</v>
      </c>
      <c r="E319" s="24">
        <v>544138615</v>
      </c>
      <c r="F319" s="24">
        <v>144248876</v>
      </c>
      <c r="G319" s="31">
        <f t="shared" si="60"/>
        <v>0.26616839554765909</v>
      </c>
      <c r="H319" s="23">
        <v>52550749</v>
      </c>
      <c r="I319" s="24">
        <v>41903011</v>
      </c>
      <c r="J319" s="24">
        <v>49795116</v>
      </c>
      <c r="K319" s="23">
        <v>144248876</v>
      </c>
      <c r="L319" s="23">
        <v>0</v>
      </c>
      <c r="M319" s="24">
        <v>0</v>
      </c>
      <c r="N319" s="24">
        <v>0</v>
      </c>
      <c r="O319" s="23">
        <v>0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35</v>
      </c>
      <c r="B320" s="15" t="s">
        <v>563</v>
      </c>
      <c r="C320" s="16" t="s">
        <v>564</v>
      </c>
      <c r="D320" s="23">
        <v>306811902</v>
      </c>
      <c r="E320" s="24">
        <v>307590902</v>
      </c>
      <c r="F320" s="24">
        <v>81579964</v>
      </c>
      <c r="G320" s="31">
        <f t="shared" si="60"/>
        <v>0.265895695271952</v>
      </c>
      <c r="H320" s="23">
        <v>61103880</v>
      </c>
      <c r="I320" s="24">
        <v>3497508</v>
      </c>
      <c r="J320" s="24">
        <v>16978576</v>
      </c>
      <c r="K320" s="23">
        <v>81579964</v>
      </c>
      <c r="L320" s="23">
        <v>0</v>
      </c>
      <c r="M320" s="24">
        <v>0</v>
      </c>
      <c r="N320" s="24">
        <v>0</v>
      </c>
      <c r="O320" s="23">
        <v>0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565</v>
      </c>
      <c r="C321" s="19" t="s">
        <v>0</v>
      </c>
      <c r="D321" s="25">
        <f>SUM(D316:D320)</f>
        <v>4275581932</v>
      </c>
      <c r="E321" s="26">
        <f>SUM(E316:E320)</f>
        <v>4278682009</v>
      </c>
      <c r="F321" s="26">
        <f>SUM(F316:F320)</f>
        <v>1170627157</v>
      </c>
      <c r="G321" s="32">
        <f t="shared" si="60"/>
        <v>0.27379364391045891</v>
      </c>
      <c r="H321" s="25">
        <f t="shared" ref="H321:W321" si="64">SUM(H316:H320)</f>
        <v>563260728</v>
      </c>
      <c r="I321" s="26">
        <f t="shared" si="64"/>
        <v>293796705</v>
      </c>
      <c r="J321" s="26">
        <f t="shared" si="64"/>
        <v>313569724</v>
      </c>
      <c r="K321" s="25">
        <f t="shared" si="64"/>
        <v>1170627157</v>
      </c>
      <c r="L321" s="25">
        <f t="shared" si="64"/>
        <v>0</v>
      </c>
      <c r="M321" s="26">
        <f t="shared" si="64"/>
        <v>0</v>
      </c>
      <c r="N321" s="26">
        <f t="shared" si="64"/>
        <v>0</v>
      </c>
      <c r="O321" s="25">
        <f t="shared" si="64"/>
        <v>0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20</v>
      </c>
      <c r="B322" s="15" t="s">
        <v>566</v>
      </c>
      <c r="C322" s="16" t="s">
        <v>567</v>
      </c>
      <c r="D322" s="23">
        <v>254395626</v>
      </c>
      <c r="E322" s="24">
        <v>254395626</v>
      </c>
      <c r="F322" s="24">
        <v>67952628</v>
      </c>
      <c r="G322" s="31">
        <f t="shared" si="60"/>
        <v>0.26711397938893811</v>
      </c>
      <c r="H322" s="23">
        <v>32935818</v>
      </c>
      <c r="I322" s="24">
        <v>17919558</v>
      </c>
      <c r="J322" s="24">
        <v>17097252</v>
      </c>
      <c r="K322" s="23">
        <v>67952628</v>
      </c>
      <c r="L322" s="23">
        <v>0</v>
      </c>
      <c r="M322" s="24">
        <v>0</v>
      </c>
      <c r="N322" s="24">
        <v>0</v>
      </c>
      <c r="O322" s="23">
        <v>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20</v>
      </c>
      <c r="B323" s="15" t="s">
        <v>568</v>
      </c>
      <c r="C323" s="16" t="s">
        <v>569</v>
      </c>
      <c r="D323" s="23">
        <v>807340166</v>
      </c>
      <c r="E323" s="24">
        <v>807340166</v>
      </c>
      <c r="F323" s="24">
        <v>200759163</v>
      </c>
      <c r="G323" s="31">
        <f t="shared" si="60"/>
        <v>0.24866737894965577</v>
      </c>
      <c r="H323" s="23">
        <v>93807115</v>
      </c>
      <c r="I323" s="24">
        <v>56408384</v>
      </c>
      <c r="J323" s="24">
        <v>50543664</v>
      </c>
      <c r="K323" s="23">
        <v>200759163</v>
      </c>
      <c r="L323" s="23">
        <v>0</v>
      </c>
      <c r="M323" s="24">
        <v>0</v>
      </c>
      <c r="N323" s="24">
        <v>0</v>
      </c>
      <c r="O323" s="23">
        <v>0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20</v>
      </c>
      <c r="B324" s="15" t="s">
        <v>570</v>
      </c>
      <c r="C324" s="16" t="s">
        <v>571</v>
      </c>
      <c r="D324" s="23">
        <v>1962972691</v>
      </c>
      <c r="E324" s="24">
        <v>1963104488</v>
      </c>
      <c r="F324" s="24">
        <v>467560972</v>
      </c>
      <c r="G324" s="31">
        <f t="shared" si="60"/>
        <v>0.23819025814455408</v>
      </c>
      <c r="H324" s="23">
        <v>179219026</v>
      </c>
      <c r="I324" s="24">
        <v>146159473</v>
      </c>
      <c r="J324" s="24">
        <v>142182473</v>
      </c>
      <c r="K324" s="23">
        <v>467560972</v>
      </c>
      <c r="L324" s="23">
        <v>0</v>
      </c>
      <c r="M324" s="24">
        <v>0</v>
      </c>
      <c r="N324" s="24">
        <v>0</v>
      </c>
      <c r="O324" s="23">
        <v>0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20</v>
      </c>
      <c r="B325" s="15" t="s">
        <v>572</v>
      </c>
      <c r="C325" s="16" t="s">
        <v>573</v>
      </c>
      <c r="D325" s="23">
        <v>3869688903</v>
      </c>
      <c r="E325" s="24">
        <v>3869688903</v>
      </c>
      <c r="F325" s="24">
        <v>836021804</v>
      </c>
      <c r="G325" s="31">
        <f t="shared" si="60"/>
        <v>0.21604367300737509</v>
      </c>
      <c r="H325" s="23">
        <v>183095851</v>
      </c>
      <c r="I325" s="24">
        <v>375251149</v>
      </c>
      <c r="J325" s="24">
        <v>277674804</v>
      </c>
      <c r="K325" s="23">
        <v>836021804</v>
      </c>
      <c r="L325" s="23">
        <v>0</v>
      </c>
      <c r="M325" s="24">
        <v>0</v>
      </c>
      <c r="N325" s="24">
        <v>0</v>
      </c>
      <c r="O325" s="23">
        <v>0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20</v>
      </c>
      <c r="B326" s="15" t="s">
        <v>574</v>
      </c>
      <c r="C326" s="16" t="s">
        <v>575</v>
      </c>
      <c r="D326" s="23">
        <v>1067512200</v>
      </c>
      <c r="E326" s="24">
        <v>1067512200</v>
      </c>
      <c r="F326" s="24">
        <v>415244070</v>
      </c>
      <c r="G326" s="31">
        <f t="shared" si="60"/>
        <v>0.38898297368404783</v>
      </c>
      <c r="H326" s="23">
        <v>307333410</v>
      </c>
      <c r="I326" s="24">
        <v>45406128</v>
      </c>
      <c r="J326" s="24">
        <v>62504532</v>
      </c>
      <c r="K326" s="23">
        <v>415244070</v>
      </c>
      <c r="L326" s="23">
        <v>0</v>
      </c>
      <c r="M326" s="24">
        <v>0</v>
      </c>
      <c r="N326" s="24">
        <v>0</v>
      </c>
      <c r="O326" s="23">
        <v>0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20</v>
      </c>
      <c r="B327" s="15" t="s">
        <v>576</v>
      </c>
      <c r="C327" s="16" t="s">
        <v>577</v>
      </c>
      <c r="D327" s="23">
        <v>1072557106</v>
      </c>
      <c r="E327" s="24">
        <v>1072557106</v>
      </c>
      <c r="F327" s="24">
        <v>273484569</v>
      </c>
      <c r="G327" s="31">
        <f t="shared" si="60"/>
        <v>0.25498369035093599</v>
      </c>
      <c r="H327" s="23">
        <v>135756173</v>
      </c>
      <c r="I327" s="24">
        <v>62546501</v>
      </c>
      <c r="J327" s="24">
        <v>75181895</v>
      </c>
      <c r="K327" s="23">
        <v>273484569</v>
      </c>
      <c r="L327" s="23">
        <v>0</v>
      </c>
      <c r="M327" s="24">
        <v>0</v>
      </c>
      <c r="N327" s="24">
        <v>0</v>
      </c>
      <c r="O327" s="23">
        <v>0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20</v>
      </c>
      <c r="B328" s="15" t="s">
        <v>578</v>
      </c>
      <c r="C328" s="16" t="s">
        <v>579</v>
      </c>
      <c r="D328" s="23">
        <v>1433458055</v>
      </c>
      <c r="E328" s="24">
        <v>1444049782</v>
      </c>
      <c r="F328" s="24">
        <v>451781895</v>
      </c>
      <c r="G328" s="31">
        <f t="shared" si="60"/>
        <v>0.31516924644160588</v>
      </c>
      <c r="H328" s="23">
        <v>273314693</v>
      </c>
      <c r="I328" s="24">
        <v>84436508</v>
      </c>
      <c r="J328" s="24">
        <v>94030694</v>
      </c>
      <c r="K328" s="23">
        <v>451781895</v>
      </c>
      <c r="L328" s="23">
        <v>0</v>
      </c>
      <c r="M328" s="24">
        <v>0</v>
      </c>
      <c r="N328" s="24">
        <v>0</v>
      </c>
      <c r="O328" s="23">
        <v>0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35</v>
      </c>
      <c r="B329" s="15" t="s">
        <v>580</v>
      </c>
      <c r="C329" s="16" t="s">
        <v>581</v>
      </c>
      <c r="D329" s="23">
        <v>554413098</v>
      </c>
      <c r="E329" s="24">
        <v>554856393</v>
      </c>
      <c r="F329" s="24">
        <v>149843949</v>
      </c>
      <c r="G329" s="31">
        <f t="shared" si="60"/>
        <v>0.27027490789909153</v>
      </c>
      <c r="H329" s="23">
        <v>79789398</v>
      </c>
      <c r="I329" s="24">
        <v>27827235</v>
      </c>
      <c r="J329" s="24">
        <v>42227316</v>
      </c>
      <c r="K329" s="23">
        <v>149843949</v>
      </c>
      <c r="L329" s="23">
        <v>0</v>
      </c>
      <c r="M329" s="24">
        <v>0</v>
      </c>
      <c r="N329" s="24">
        <v>0</v>
      </c>
      <c r="O329" s="23">
        <v>0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582</v>
      </c>
      <c r="C330" s="19" t="s">
        <v>0</v>
      </c>
      <c r="D330" s="25">
        <f>SUM(D322:D329)</f>
        <v>11022337845</v>
      </c>
      <c r="E330" s="26">
        <f>SUM(E322:E329)</f>
        <v>11033504664</v>
      </c>
      <c r="F330" s="26">
        <f>SUM(F322:F329)</f>
        <v>2862649050</v>
      </c>
      <c r="G330" s="32">
        <f t="shared" si="60"/>
        <v>0.25971341926327973</v>
      </c>
      <c r="H330" s="25">
        <f t="shared" ref="H330:W330" si="65">SUM(H322:H329)</f>
        <v>1285251484</v>
      </c>
      <c r="I330" s="26">
        <f t="shared" si="65"/>
        <v>815954936</v>
      </c>
      <c r="J330" s="26">
        <f t="shared" si="65"/>
        <v>761442630</v>
      </c>
      <c r="K330" s="25">
        <f t="shared" si="65"/>
        <v>2862649050</v>
      </c>
      <c r="L330" s="25">
        <f t="shared" si="65"/>
        <v>0</v>
      </c>
      <c r="M330" s="26">
        <f t="shared" si="65"/>
        <v>0</v>
      </c>
      <c r="N330" s="26">
        <f t="shared" si="65"/>
        <v>0</v>
      </c>
      <c r="O330" s="25">
        <f t="shared" si="65"/>
        <v>0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20</v>
      </c>
      <c r="B331" s="15" t="s">
        <v>583</v>
      </c>
      <c r="C331" s="16" t="s">
        <v>584</v>
      </c>
      <c r="D331" s="23">
        <v>114559000</v>
      </c>
      <c r="E331" s="24">
        <v>114559000</v>
      </c>
      <c r="F331" s="24">
        <v>28074011</v>
      </c>
      <c r="G331" s="31">
        <f t="shared" si="60"/>
        <v>0.24506159271641687</v>
      </c>
      <c r="H331" s="23">
        <v>19236351</v>
      </c>
      <c r="I331" s="24">
        <v>4867427</v>
      </c>
      <c r="J331" s="24">
        <v>3970233</v>
      </c>
      <c r="K331" s="23">
        <v>28074011</v>
      </c>
      <c r="L331" s="23">
        <v>0</v>
      </c>
      <c r="M331" s="24">
        <v>0</v>
      </c>
      <c r="N331" s="24">
        <v>0</v>
      </c>
      <c r="O331" s="23">
        <v>0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20</v>
      </c>
      <c r="B332" s="15" t="s">
        <v>585</v>
      </c>
      <c r="C332" s="16" t="s">
        <v>586</v>
      </c>
      <c r="D332" s="23">
        <v>110343200</v>
      </c>
      <c r="E332" s="24">
        <v>110343200</v>
      </c>
      <c r="F332" s="24">
        <v>26935232</v>
      </c>
      <c r="G332" s="31">
        <f t="shared" si="60"/>
        <v>0.24410414053607291</v>
      </c>
      <c r="H332" s="23">
        <v>22174354</v>
      </c>
      <c r="I332" s="24">
        <v>0</v>
      </c>
      <c r="J332" s="24">
        <v>4760878</v>
      </c>
      <c r="K332" s="23">
        <v>26935232</v>
      </c>
      <c r="L332" s="23">
        <v>0</v>
      </c>
      <c r="M332" s="24">
        <v>0</v>
      </c>
      <c r="N332" s="24">
        <v>0</v>
      </c>
      <c r="O332" s="23">
        <v>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20</v>
      </c>
      <c r="B333" s="15" t="s">
        <v>587</v>
      </c>
      <c r="C333" s="16" t="s">
        <v>588</v>
      </c>
      <c r="D333" s="23">
        <v>554321962</v>
      </c>
      <c r="E333" s="24">
        <v>554321962</v>
      </c>
      <c r="F333" s="24">
        <v>121585947</v>
      </c>
      <c r="G333" s="31">
        <f t="shared" si="60"/>
        <v>0.21934174601582898</v>
      </c>
      <c r="H333" s="23">
        <v>64571709</v>
      </c>
      <c r="I333" s="24">
        <v>27879850</v>
      </c>
      <c r="J333" s="24">
        <v>29134388</v>
      </c>
      <c r="K333" s="23">
        <v>121585947</v>
      </c>
      <c r="L333" s="23">
        <v>0</v>
      </c>
      <c r="M333" s="24">
        <v>0</v>
      </c>
      <c r="N333" s="24">
        <v>0</v>
      </c>
      <c r="O333" s="23">
        <v>0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35</v>
      </c>
      <c r="B334" s="15" t="s">
        <v>589</v>
      </c>
      <c r="C334" s="16" t="s">
        <v>590</v>
      </c>
      <c r="D334" s="23">
        <v>124602908</v>
      </c>
      <c r="E334" s="24">
        <v>124602908</v>
      </c>
      <c r="F334" s="24">
        <v>30426488</v>
      </c>
      <c r="G334" s="31">
        <f t="shared" si="60"/>
        <v>0.24418762361469123</v>
      </c>
      <c r="H334" s="23">
        <v>26714807</v>
      </c>
      <c r="I334" s="24">
        <v>2607333</v>
      </c>
      <c r="J334" s="24">
        <v>1104348</v>
      </c>
      <c r="K334" s="23">
        <v>30426488</v>
      </c>
      <c r="L334" s="23">
        <v>0</v>
      </c>
      <c r="M334" s="24">
        <v>0</v>
      </c>
      <c r="N334" s="24">
        <v>0</v>
      </c>
      <c r="O334" s="23">
        <v>0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591</v>
      </c>
      <c r="C335" s="19" t="s">
        <v>0</v>
      </c>
      <c r="D335" s="25">
        <f>SUM(D331:D334)</f>
        <v>903827070</v>
      </c>
      <c r="E335" s="26">
        <f>SUM(E331:E334)</f>
        <v>903827070</v>
      </c>
      <c r="F335" s="26">
        <f>SUM(F331:F334)</f>
        <v>207021678</v>
      </c>
      <c r="G335" s="32">
        <f t="shared" si="60"/>
        <v>0.22905009693945103</v>
      </c>
      <c r="H335" s="25">
        <f t="shared" ref="H335:W335" si="66">SUM(H331:H334)</f>
        <v>132697221</v>
      </c>
      <c r="I335" s="26">
        <f t="shared" si="66"/>
        <v>35354610</v>
      </c>
      <c r="J335" s="26">
        <f t="shared" si="66"/>
        <v>38969847</v>
      </c>
      <c r="K335" s="25">
        <f t="shared" si="66"/>
        <v>207021678</v>
      </c>
      <c r="L335" s="25">
        <f t="shared" si="66"/>
        <v>0</v>
      </c>
      <c r="M335" s="26">
        <f t="shared" si="66"/>
        <v>0</v>
      </c>
      <c r="N335" s="26">
        <f t="shared" si="66"/>
        <v>0</v>
      </c>
      <c r="O335" s="25">
        <f t="shared" si="66"/>
        <v>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104186848271</v>
      </c>
      <c r="E336" s="26">
        <f>SUM(E300,E302:E307,E309:E314,E316:E320,E322:E329,E331:E334)</f>
        <v>104367926726</v>
      </c>
      <c r="F336" s="26">
        <f>SUM(F300,F302:F307,F309:F314,F316:F320,F322:F329,F331:F334)</f>
        <v>27371717679</v>
      </c>
      <c r="G336" s="32">
        <f t="shared" si="60"/>
        <v>0.26271758991886895</v>
      </c>
      <c r="H336" s="25">
        <f t="shared" ref="H336:W336" si="67">SUM(H300,H302:H307,H309:H314,H316:H320,H322:H329,H331:H334)</f>
        <v>10712196179</v>
      </c>
      <c r="I336" s="26">
        <f t="shared" si="67"/>
        <v>8864026432</v>
      </c>
      <c r="J336" s="26">
        <f t="shared" si="67"/>
        <v>7795495068</v>
      </c>
      <c r="K336" s="25">
        <f t="shared" si="67"/>
        <v>27371717679</v>
      </c>
      <c r="L336" s="25">
        <f t="shared" si="67"/>
        <v>0</v>
      </c>
      <c r="M336" s="26">
        <f t="shared" si="67"/>
        <v>0</v>
      </c>
      <c r="N336" s="26">
        <f t="shared" si="67"/>
        <v>0</v>
      </c>
      <c r="O336" s="25">
        <f t="shared" si="67"/>
        <v>0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627876378483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628221235207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178449459754</v>
      </c>
      <c r="G337" s="34">
        <f t="shared" si="60"/>
        <v>0.28421113752542865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85980538590</v>
      </c>
      <c r="I337" s="30">
        <f t="shared" si="68"/>
        <v>50517068019</v>
      </c>
      <c r="J337" s="30">
        <f t="shared" si="68"/>
        <v>41951853145</v>
      </c>
      <c r="K337" s="29">
        <f t="shared" si="68"/>
        <v>178449459754</v>
      </c>
      <c r="L337" s="29">
        <f t="shared" si="68"/>
        <v>0</v>
      </c>
      <c r="M337" s="30">
        <f t="shared" si="68"/>
        <v>0</v>
      </c>
      <c r="N337" s="30">
        <f t="shared" si="68"/>
        <v>0</v>
      </c>
      <c r="O337" s="29">
        <f t="shared" si="68"/>
        <v>0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5324B3-5C50-4166-8E4D-85CC672751F1}"/>
</file>

<file path=customXml/itemProps2.xml><?xml version="1.0" encoding="utf-8"?>
<ds:datastoreItem xmlns:ds="http://schemas.openxmlformats.org/officeDocument/2006/customXml" ds:itemID="{146C6B06-9CBC-440F-88D3-C802E69A6C9E}"/>
</file>

<file path=customXml/itemProps3.xml><?xml version="1.0" encoding="utf-8"?>
<ds:datastoreItem xmlns:ds="http://schemas.openxmlformats.org/officeDocument/2006/customXml" ds:itemID="{A1164DFC-9D9B-472C-9EAC-7E1B570628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</vt:lpstr>
      <vt:lpstr>Revenue!Print_Area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2025-11-04T17:02:16Z</dcterms:created>
  <dcterms:modified xsi:type="dcterms:W3CDTF">2025-11-05T10:06:59Z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