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9A5AD9A5-300E-4307-BEF5-16748AA58845}" xr6:coauthVersionLast="47" xr6:coauthVersionMax="47" xr10:uidLastSave="{00000000-0000-0000-0000-000000000000}"/>
  <bookViews>
    <workbookView xWindow="28680" yWindow="-120" windowWidth="29040" windowHeight="17520" activeTab="9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EC!$A$1:$X$128</definedName>
    <definedName name="_xlnm.Print_Area" localSheetId="2">FS!$A$1:$X$128</definedName>
    <definedName name="_xlnm.Print_Area" localSheetId="3">GT!$A$1:$X$128</definedName>
    <definedName name="_xlnm.Print_Area" localSheetId="4">KZN!$A$1:$X$128</definedName>
    <definedName name="_xlnm.Print_Area" localSheetId="5">LP!$A$1:$X$128</definedName>
    <definedName name="_xlnm.Print_Area" localSheetId="6">MP!$A$1:$X$128</definedName>
    <definedName name="_xlnm.Print_Area" localSheetId="8">NC!$A$1:$X$128</definedName>
    <definedName name="_xlnm.Print_Area" localSheetId="7">NW!$A$1:$X$128</definedName>
    <definedName name="_xlnm.Print_Area" localSheetId="0">Summary!$A$1:$X$128</definedName>
    <definedName name="_xlnm.Print_Area" localSheetId="9">WC!$A$1:$X$128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T9" i="10" s="1"/>
  <c r="P9" i="10"/>
  <c r="Q9" i="10"/>
  <c r="R9" i="10"/>
  <c r="S9" i="10"/>
  <c r="U9" i="10"/>
  <c r="E10" i="10"/>
  <c r="P10" i="10"/>
  <c r="Q10" i="10"/>
  <c r="U10" i="10" s="1"/>
  <c r="R10" i="10"/>
  <c r="S10" i="10"/>
  <c r="T10" i="10"/>
  <c r="E11" i="10"/>
  <c r="T75" i="10" s="1"/>
  <c r="P11" i="10"/>
  <c r="Q11" i="10"/>
  <c r="R11" i="10"/>
  <c r="S11" i="10"/>
  <c r="T11" i="10"/>
  <c r="U11" i="10"/>
  <c r="E12" i="10"/>
  <c r="T12" i="10" s="1"/>
  <c r="P12" i="10"/>
  <c r="Q12" i="10"/>
  <c r="R12" i="10"/>
  <c r="S12" i="10"/>
  <c r="E13" i="10"/>
  <c r="P13" i="10"/>
  <c r="Q13" i="10"/>
  <c r="R13" i="10"/>
  <c r="S13" i="10"/>
  <c r="T13" i="10"/>
  <c r="U13" i="10"/>
  <c r="E14" i="10"/>
  <c r="P14" i="10"/>
  <c r="Q14" i="10"/>
  <c r="R14" i="10"/>
  <c r="S14" i="10"/>
  <c r="T14" i="10"/>
  <c r="U14" i="10"/>
  <c r="E15" i="10"/>
  <c r="T15" i="10" s="1"/>
  <c r="P15" i="10"/>
  <c r="Q15" i="10"/>
  <c r="R15" i="10"/>
  <c r="S15" i="10"/>
  <c r="E16" i="10"/>
  <c r="P16" i="10"/>
  <c r="Q16" i="10"/>
  <c r="R16" i="10"/>
  <c r="S16" i="10"/>
  <c r="T16" i="10"/>
  <c r="U16" i="10"/>
  <c r="B17" i="10"/>
  <c r="E17" i="10" s="1"/>
  <c r="C17" i="10"/>
  <c r="F17" i="10"/>
  <c r="G17" i="10"/>
  <c r="H17" i="10"/>
  <c r="P17" i="10" s="1"/>
  <c r="I17" i="10"/>
  <c r="Q17" i="10" s="1"/>
  <c r="J17" i="10"/>
  <c r="K17" i="10"/>
  <c r="L17" i="10"/>
  <c r="M17" i="10"/>
  <c r="N17" i="10"/>
  <c r="O17" i="10"/>
  <c r="E19" i="10"/>
  <c r="T19" i="10" s="1"/>
  <c r="P19" i="10"/>
  <c r="Q19" i="10"/>
  <c r="R19" i="10"/>
  <c r="S19" i="10"/>
  <c r="U19" i="10"/>
  <c r="E20" i="10"/>
  <c r="U20" i="10" s="1"/>
  <c r="P20" i="10"/>
  <c r="Q20" i="10"/>
  <c r="R20" i="10"/>
  <c r="S20" i="10"/>
  <c r="T20" i="10"/>
  <c r="E21" i="10"/>
  <c r="T21" i="10" s="1"/>
  <c r="P21" i="10"/>
  <c r="Q21" i="10"/>
  <c r="R21" i="10"/>
  <c r="S21" i="10"/>
  <c r="U21" i="10"/>
  <c r="E22" i="10"/>
  <c r="P22" i="10"/>
  <c r="Q22" i="10"/>
  <c r="R22" i="10"/>
  <c r="S22" i="10"/>
  <c r="T22" i="10"/>
  <c r="U22" i="10"/>
  <c r="E23" i="10"/>
  <c r="P23" i="10"/>
  <c r="Q23" i="10"/>
  <c r="R23" i="10"/>
  <c r="S23" i="10"/>
  <c r="T23" i="10"/>
  <c r="U23" i="10"/>
  <c r="E24" i="10"/>
  <c r="U24" i="10" s="1"/>
  <c r="P24" i="10"/>
  <c r="Q24" i="10"/>
  <c r="R24" i="10"/>
  <c r="S24" i="10"/>
  <c r="T24" i="10"/>
  <c r="E25" i="10"/>
  <c r="P25" i="10"/>
  <c r="Q25" i="10"/>
  <c r="R25" i="10"/>
  <c r="S25" i="10"/>
  <c r="T25" i="10"/>
  <c r="U25" i="10"/>
  <c r="B26" i="10"/>
  <c r="C26" i="10"/>
  <c r="E26" i="10"/>
  <c r="T26" i="10" s="1"/>
  <c r="F26" i="10"/>
  <c r="G26" i="10"/>
  <c r="H26" i="10"/>
  <c r="P26" i="10" s="1"/>
  <c r="I26" i="10"/>
  <c r="Q26" i="10" s="1"/>
  <c r="J26" i="10"/>
  <c r="K26" i="10"/>
  <c r="L26" i="10"/>
  <c r="M26" i="10"/>
  <c r="N26" i="10"/>
  <c r="O26" i="10"/>
  <c r="E28" i="10"/>
  <c r="P28" i="10"/>
  <c r="Q28" i="10"/>
  <c r="R28" i="10"/>
  <c r="S28" i="10"/>
  <c r="T28" i="10"/>
  <c r="U28" i="10"/>
  <c r="E29" i="10"/>
  <c r="T29" i="10" s="1"/>
  <c r="P29" i="10"/>
  <c r="Q29" i="10"/>
  <c r="R29" i="10"/>
  <c r="S29" i="10"/>
  <c r="E30" i="10"/>
  <c r="P30" i="10"/>
  <c r="Q30" i="10"/>
  <c r="R30" i="10"/>
  <c r="S30" i="10"/>
  <c r="T30" i="10"/>
  <c r="U30" i="10"/>
  <c r="E31" i="10"/>
  <c r="P31" i="10"/>
  <c r="T31" i="10" s="1"/>
  <c r="Q31" i="10"/>
  <c r="R31" i="10"/>
  <c r="S31" i="10"/>
  <c r="U31" i="10"/>
  <c r="B32" i="10"/>
  <c r="C32" i="10"/>
  <c r="E32" i="10"/>
  <c r="T32" i="10" s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E34" i="10"/>
  <c r="P34" i="10"/>
  <c r="Q34" i="10"/>
  <c r="R34" i="10"/>
  <c r="S34" i="10"/>
  <c r="T34" i="10"/>
  <c r="U34" i="10"/>
  <c r="B35" i="10"/>
  <c r="E35" i="10" s="1"/>
  <c r="C35" i="10"/>
  <c r="F35" i="10"/>
  <c r="G35" i="10"/>
  <c r="H35" i="10"/>
  <c r="I35" i="10"/>
  <c r="J35" i="10"/>
  <c r="K35" i="10"/>
  <c r="L35" i="10"/>
  <c r="M35" i="10"/>
  <c r="N35" i="10"/>
  <c r="P35" i="10" s="1"/>
  <c r="O35" i="10"/>
  <c r="Q35" i="10" s="1"/>
  <c r="R35" i="10"/>
  <c r="S35" i="10"/>
  <c r="E37" i="10"/>
  <c r="T37" i="10" s="1"/>
  <c r="P37" i="10"/>
  <c r="Q37" i="10"/>
  <c r="R37" i="10"/>
  <c r="S37" i="10"/>
  <c r="E38" i="10"/>
  <c r="P38" i="10"/>
  <c r="Q38" i="10"/>
  <c r="R38" i="10"/>
  <c r="S38" i="10"/>
  <c r="T38" i="10"/>
  <c r="U38" i="10"/>
  <c r="E39" i="10"/>
  <c r="P39" i="10"/>
  <c r="Q39" i="10"/>
  <c r="R39" i="10"/>
  <c r="S39" i="10"/>
  <c r="T39" i="10"/>
  <c r="U39" i="10"/>
  <c r="E40" i="10"/>
  <c r="T40" i="10" s="1"/>
  <c r="P40" i="10"/>
  <c r="Q40" i="10"/>
  <c r="R40" i="10"/>
  <c r="S40" i="10"/>
  <c r="E41" i="10"/>
  <c r="P41" i="10"/>
  <c r="Q41" i="10"/>
  <c r="R41" i="10"/>
  <c r="S41" i="10"/>
  <c r="T41" i="10"/>
  <c r="U41" i="10"/>
  <c r="B42" i="10"/>
  <c r="C42" i="10"/>
  <c r="E42" i="10"/>
  <c r="F42" i="10"/>
  <c r="G42" i="10"/>
  <c r="H42" i="10"/>
  <c r="P42" i="10" s="1"/>
  <c r="I42" i="10"/>
  <c r="Q42" i="10" s="1"/>
  <c r="J42" i="10"/>
  <c r="K42" i="10"/>
  <c r="L42" i="10"/>
  <c r="M42" i="10"/>
  <c r="N42" i="10"/>
  <c r="O42" i="10"/>
  <c r="E44" i="10"/>
  <c r="P44" i="10"/>
  <c r="Q44" i="10"/>
  <c r="R44" i="10"/>
  <c r="S44" i="10"/>
  <c r="T44" i="10"/>
  <c r="U44" i="10"/>
  <c r="E45" i="10"/>
  <c r="T55" i="10" s="1"/>
  <c r="P45" i="10"/>
  <c r="Q45" i="10"/>
  <c r="R45" i="10"/>
  <c r="S45" i="10"/>
  <c r="T45" i="10"/>
  <c r="U45" i="10"/>
  <c r="E46" i="10"/>
  <c r="T46" i="10" s="1"/>
  <c r="P46" i="10"/>
  <c r="Q46" i="10"/>
  <c r="R46" i="10"/>
  <c r="S46" i="10"/>
  <c r="E47" i="10"/>
  <c r="P47" i="10"/>
  <c r="Q47" i="10"/>
  <c r="R47" i="10"/>
  <c r="S47" i="10"/>
  <c r="T47" i="10"/>
  <c r="U47" i="10"/>
  <c r="E48" i="10"/>
  <c r="P48" i="10"/>
  <c r="Q48" i="10"/>
  <c r="R48" i="10"/>
  <c r="S48" i="10"/>
  <c r="T48" i="10"/>
  <c r="U48" i="10"/>
  <c r="E49" i="10"/>
  <c r="T49" i="10" s="1"/>
  <c r="P49" i="10"/>
  <c r="Q49" i="10"/>
  <c r="R49" i="10"/>
  <c r="S49" i="10"/>
  <c r="E50" i="10"/>
  <c r="P50" i="10"/>
  <c r="Q50" i="10"/>
  <c r="R50" i="10"/>
  <c r="S50" i="10"/>
  <c r="T50" i="10"/>
  <c r="U50" i="10"/>
  <c r="E51" i="10"/>
  <c r="P51" i="10"/>
  <c r="Q51" i="10"/>
  <c r="R51" i="10"/>
  <c r="S51" i="10"/>
  <c r="T51" i="10"/>
  <c r="U51" i="10"/>
  <c r="E52" i="10"/>
  <c r="T52" i="10" s="1"/>
  <c r="P52" i="10"/>
  <c r="Q52" i="10"/>
  <c r="R52" i="10"/>
  <c r="S52" i="10"/>
  <c r="E53" i="10"/>
  <c r="P53" i="10"/>
  <c r="Q53" i="10"/>
  <c r="R53" i="10"/>
  <c r="S53" i="10"/>
  <c r="T53" i="10"/>
  <c r="U53" i="10"/>
  <c r="E54" i="10"/>
  <c r="P54" i="10"/>
  <c r="Q54" i="10"/>
  <c r="R54" i="10"/>
  <c r="S54" i="10"/>
  <c r="T54" i="10"/>
  <c r="U54" i="10"/>
  <c r="B55" i="10"/>
  <c r="C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E57" i="10"/>
  <c r="P57" i="10"/>
  <c r="Q57" i="10"/>
  <c r="R57" i="10"/>
  <c r="S57" i="10"/>
  <c r="T57" i="10"/>
  <c r="U57" i="10"/>
  <c r="E58" i="10"/>
  <c r="T58" i="10" s="1"/>
  <c r="P58" i="10"/>
  <c r="Q58" i="10"/>
  <c r="R58" i="10"/>
  <c r="S58" i="10"/>
  <c r="E59" i="10"/>
  <c r="P59" i="10"/>
  <c r="Q59" i="10"/>
  <c r="R59" i="10"/>
  <c r="S59" i="10"/>
  <c r="T59" i="10"/>
  <c r="U59" i="10"/>
  <c r="E60" i="10"/>
  <c r="P60" i="10"/>
  <c r="Q60" i="10"/>
  <c r="R60" i="10"/>
  <c r="S60" i="10"/>
  <c r="T60" i="10"/>
  <c r="U60" i="10"/>
  <c r="B61" i="10"/>
  <c r="E61" i="10" s="1"/>
  <c r="C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E63" i="10"/>
  <c r="T68" i="10" s="1"/>
  <c r="P63" i="10"/>
  <c r="Q63" i="10"/>
  <c r="R63" i="10"/>
  <c r="S63" i="10"/>
  <c r="T63" i="10"/>
  <c r="U63" i="10"/>
  <c r="E64" i="10"/>
  <c r="T64" i="10" s="1"/>
  <c r="P64" i="10"/>
  <c r="Q64" i="10"/>
  <c r="R64" i="10"/>
  <c r="S64" i="10"/>
  <c r="E65" i="10"/>
  <c r="P65" i="10"/>
  <c r="Q65" i="10"/>
  <c r="R65" i="10"/>
  <c r="S65" i="10"/>
  <c r="T65" i="10"/>
  <c r="U65" i="10"/>
  <c r="E66" i="10"/>
  <c r="P66" i="10"/>
  <c r="Q66" i="10"/>
  <c r="R66" i="10"/>
  <c r="S66" i="10"/>
  <c r="T66" i="10"/>
  <c r="U66" i="10"/>
  <c r="E67" i="10"/>
  <c r="T67" i="10" s="1"/>
  <c r="P67" i="10"/>
  <c r="Q67" i="10"/>
  <c r="R67" i="10"/>
  <c r="S67" i="10"/>
  <c r="B68" i="10"/>
  <c r="C68" i="10"/>
  <c r="E68" i="10"/>
  <c r="F68" i="10"/>
  <c r="G68" i="10"/>
  <c r="H68" i="10"/>
  <c r="I68" i="10"/>
  <c r="S68" i="10" s="1"/>
  <c r="J68" i="10"/>
  <c r="K68" i="10"/>
  <c r="L68" i="10"/>
  <c r="M68" i="10"/>
  <c r="N68" i="10"/>
  <c r="O68" i="10"/>
  <c r="P68" i="10"/>
  <c r="Q68" i="10"/>
  <c r="R68" i="10"/>
  <c r="B69" i="10"/>
  <c r="E69" i="10" s="1"/>
  <c r="C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E71" i="10"/>
  <c r="T71" i="10" s="1"/>
  <c r="P71" i="10"/>
  <c r="T74" i="10" s="1"/>
  <c r="Q71" i="10"/>
  <c r="U71" i="10" s="1"/>
  <c r="R71" i="10"/>
  <c r="S71" i="10"/>
  <c r="E72" i="10"/>
  <c r="P72" i="10"/>
  <c r="Q72" i="10"/>
  <c r="R72" i="10"/>
  <c r="S72" i="10"/>
  <c r="T72" i="10"/>
  <c r="U72" i="10"/>
  <c r="B73" i="10"/>
  <c r="C73" i="10"/>
  <c r="E73" i="10"/>
  <c r="F73" i="10"/>
  <c r="G73" i="10"/>
  <c r="H73" i="10"/>
  <c r="P73" i="10" s="1"/>
  <c r="I73" i="10"/>
  <c r="Q73" i="10" s="1"/>
  <c r="J73" i="10"/>
  <c r="K73" i="10"/>
  <c r="L73" i="10"/>
  <c r="M73" i="10"/>
  <c r="N73" i="10"/>
  <c r="O73" i="10"/>
  <c r="T73" i="10"/>
  <c r="U73" i="10"/>
  <c r="B74" i="10"/>
  <c r="C74" i="10"/>
  <c r="E74" i="10"/>
  <c r="F74" i="10"/>
  <c r="G74" i="10"/>
  <c r="H74" i="10"/>
  <c r="R74" i="10" s="1"/>
  <c r="I74" i="10"/>
  <c r="Q74" i="10" s="1"/>
  <c r="J74" i="10"/>
  <c r="K74" i="10"/>
  <c r="L74" i="10"/>
  <c r="M74" i="10"/>
  <c r="N74" i="10"/>
  <c r="O74" i="10"/>
  <c r="U74" i="10"/>
  <c r="B75" i="10"/>
  <c r="C75" i="10"/>
  <c r="E75" i="10"/>
  <c r="F75" i="10"/>
  <c r="G75" i="10"/>
  <c r="H75" i="10"/>
  <c r="R75" i="10" s="1"/>
  <c r="I75" i="10"/>
  <c r="Q75" i="10" s="1"/>
  <c r="J75" i="10"/>
  <c r="K75" i="10"/>
  <c r="L75" i="10"/>
  <c r="M75" i="10"/>
  <c r="N75" i="10"/>
  <c r="O75" i="10"/>
  <c r="P75" i="10"/>
  <c r="A79" i="10"/>
  <c r="B82" i="10"/>
  <c r="C82" i="10"/>
  <c r="D82" i="10"/>
  <c r="F82" i="10"/>
  <c r="G82" i="10"/>
  <c r="H82" i="10"/>
  <c r="I82" i="10"/>
  <c r="J82" i="10"/>
  <c r="K82" i="10"/>
  <c r="L82" i="10"/>
  <c r="M82" i="10"/>
  <c r="E83" i="10"/>
  <c r="E82" i="10" s="1"/>
  <c r="E84" i="10"/>
  <c r="E85" i="10"/>
  <c r="E86" i="10"/>
  <c r="B87" i="10"/>
  <c r="C87" i="10"/>
  <c r="D87" i="10"/>
  <c r="F87" i="10"/>
  <c r="F115" i="10" s="1"/>
  <c r="G87" i="10"/>
  <c r="G115" i="10" s="1"/>
  <c r="H87" i="10"/>
  <c r="I87" i="10"/>
  <c r="J87" i="10"/>
  <c r="K87" i="10"/>
  <c r="L87" i="10"/>
  <c r="M87" i="10"/>
  <c r="N87" i="10"/>
  <c r="N114" i="10" s="1"/>
  <c r="O87" i="10"/>
  <c r="S87" i="10"/>
  <c r="E88" i="10"/>
  <c r="U88" i="10" s="1"/>
  <c r="P88" i="10"/>
  <c r="P87" i="10" s="1"/>
  <c r="Q88" i="10"/>
  <c r="R88" i="10"/>
  <c r="S88" i="10"/>
  <c r="E89" i="10"/>
  <c r="P89" i="10"/>
  <c r="Q89" i="10"/>
  <c r="R89" i="10"/>
  <c r="S89" i="10"/>
  <c r="T89" i="10"/>
  <c r="U89" i="10"/>
  <c r="E90" i="10"/>
  <c r="P90" i="10"/>
  <c r="Q90" i="10"/>
  <c r="R90" i="10"/>
  <c r="S90" i="10"/>
  <c r="T90" i="10"/>
  <c r="U90" i="10"/>
  <c r="E91" i="10"/>
  <c r="T91" i="10" s="1"/>
  <c r="P91" i="10"/>
  <c r="Q91" i="10"/>
  <c r="Q87" i="10" s="1"/>
  <c r="R91" i="10"/>
  <c r="S91" i="10"/>
  <c r="E92" i="10"/>
  <c r="P92" i="10"/>
  <c r="Q92" i="10"/>
  <c r="R92" i="10"/>
  <c r="S92" i="10"/>
  <c r="T92" i="10"/>
  <c r="U92" i="10"/>
  <c r="E93" i="10"/>
  <c r="P93" i="10"/>
  <c r="Q93" i="10"/>
  <c r="R93" i="10"/>
  <c r="S93" i="10"/>
  <c r="T93" i="10"/>
  <c r="U93" i="10"/>
  <c r="E94" i="10"/>
  <c r="T94" i="10" s="1"/>
  <c r="P94" i="10"/>
  <c r="Q94" i="10"/>
  <c r="R94" i="10"/>
  <c r="R87" i="10" s="1"/>
  <c r="S94" i="10"/>
  <c r="E95" i="10"/>
  <c r="P95" i="10"/>
  <c r="Q95" i="10"/>
  <c r="R95" i="10"/>
  <c r="S95" i="10"/>
  <c r="T95" i="10"/>
  <c r="U95" i="10"/>
  <c r="E96" i="10"/>
  <c r="P96" i="10"/>
  <c r="Q96" i="10"/>
  <c r="R96" i="10"/>
  <c r="S96" i="10"/>
  <c r="T96" i="10"/>
  <c r="U96" i="10"/>
  <c r="B97" i="10"/>
  <c r="B114" i="10" s="1"/>
  <c r="C97" i="10"/>
  <c r="C114" i="10" s="1"/>
  <c r="D97" i="10"/>
  <c r="D114" i="10" s="1"/>
  <c r="F97" i="10"/>
  <c r="F114" i="10" s="1"/>
  <c r="G97" i="10"/>
  <c r="H97" i="10"/>
  <c r="I97" i="10"/>
  <c r="J97" i="10"/>
  <c r="K97" i="10"/>
  <c r="L97" i="10"/>
  <c r="R97" i="10" s="1"/>
  <c r="M97" i="10"/>
  <c r="S97" i="10"/>
  <c r="E98" i="10"/>
  <c r="T98" i="10" s="1"/>
  <c r="R98" i="10"/>
  <c r="S98" i="10"/>
  <c r="U98" i="10"/>
  <c r="E99" i="10"/>
  <c r="R99" i="10"/>
  <c r="S99" i="10"/>
  <c r="T99" i="10"/>
  <c r="U99" i="10"/>
  <c r="E100" i="10"/>
  <c r="T100" i="10" s="1"/>
  <c r="R100" i="10"/>
  <c r="S100" i="10"/>
  <c r="E101" i="10"/>
  <c r="T101" i="10" s="1"/>
  <c r="R101" i="10"/>
  <c r="S101" i="10"/>
  <c r="U101" i="10"/>
  <c r="E102" i="10"/>
  <c r="R102" i="10"/>
  <c r="S102" i="10"/>
  <c r="T102" i="10"/>
  <c r="U102" i="10"/>
  <c r="E103" i="10"/>
  <c r="R103" i="10"/>
  <c r="S103" i="10"/>
  <c r="T103" i="10"/>
  <c r="U103" i="10"/>
  <c r="E104" i="10"/>
  <c r="T104" i="10" s="1"/>
  <c r="R104" i="10"/>
  <c r="S104" i="10"/>
  <c r="E105" i="10"/>
  <c r="U105" i="10" s="1"/>
  <c r="R105" i="10"/>
  <c r="S105" i="10"/>
  <c r="T105" i="10"/>
  <c r="E106" i="10"/>
  <c r="R106" i="10"/>
  <c r="S106" i="10"/>
  <c r="T106" i="10"/>
  <c r="U106" i="10"/>
  <c r="E107" i="10"/>
  <c r="R107" i="10"/>
  <c r="S107" i="10"/>
  <c r="T107" i="10"/>
  <c r="U107" i="10"/>
  <c r="E108" i="10"/>
  <c r="R108" i="10"/>
  <c r="S108" i="10"/>
  <c r="T108" i="10"/>
  <c r="U108" i="10"/>
  <c r="E109" i="10"/>
  <c r="T109" i="10" s="1"/>
  <c r="R109" i="10"/>
  <c r="S109" i="10"/>
  <c r="U109" i="10"/>
  <c r="E110" i="10"/>
  <c r="T110" i="10" s="1"/>
  <c r="R110" i="10"/>
  <c r="S110" i="10"/>
  <c r="U110" i="10"/>
  <c r="E111" i="10"/>
  <c r="U111" i="10" s="1"/>
  <c r="R111" i="10"/>
  <c r="S111" i="10"/>
  <c r="T111" i="10"/>
  <c r="E112" i="10"/>
  <c r="R112" i="10"/>
  <c r="S112" i="10"/>
  <c r="T112" i="10"/>
  <c r="U112" i="10"/>
  <c r="R113" i="10"/>
  <c r="S113" i="10"/>
  <c r="T113" i="10"/>
  <c r="U113" i="10"/>
  <c r="H114" i="10"/>
  <c r="I114" i="10"/>
  <c r="J114" i="10"/>
  <c r="K114" i="10"/>
  <c r="L114" i="10"/>
  <c r="M114" i="10"/>
  <c r="O114" i="10"/>
  <c r="R114" i="10"/>
  <c r="S114" i="10"/>
  <c r="B115" i="10"/>
  <c r="C115" i="10"/>
  <c r="D115" i="10"/>
  <c r="H115" i="10"/>
  <c r="I115" i="10"/>
  <c r="J115" i="10"/>
  <c r="K115" i="10"/>
  <c r="L115" i="10"/>
  <c r="M115" i="10"/>
  <c r="N115" i="10"/>
  <c r="O115" i="10"/>
  <c r="R115" i="10"/>
  <c r="S115" i="10"/>
  <c r="P114" i="10" l="1"/>
  <c r="P115" i="10"/>
  <c r="T35" i="10"/>
  <c r="U35" i="10"/>
  <c r="T61" i="10"/>
  <c r="U61" i="10"/>
  <c r="Q114" i="10"/>
  <c r="Q115" i="10"/>
  <c r="T69" i="10"/>
  <c r="U55" i="10"/>
  <c r="U32" i="10"/>
  <c r="E97" i="10"/>
  <c r="U69" i="10"/>
  <c r="S73" i="10"/>
  <c r="U17" i="10"/>
  <c r="G114" i="10"/>
  <c r="R73" i="10"/>
  <c r="R26" i="10"/>
  <c r="T17" i="10"/>
  <c r="U87" i="10"/>
  <c r="U26" i="10"/>
  <c r="S26" i="10"/>
  <c r="U64" i="10"/>
  <c r="S17" i="10"/>
  <c r="T87" i="10"/>
  <c r="S74" i="10"/>
  <c r="U67" i="10"/>
  <c r="U58" i="10"/>
  <c r="U42" i="10"/>
  <c r="R17" i="10"/>
  <c r="U12" i="10"/>
  <c r="U75" i="10"/>
  <c r="U46" i="10"/>
  <c r="T42" i="10"/>
  <c r="U15" i="10"/>
  <c r="U100" i="10"/>
  <c r="U91" i="10"/>
  <c r="T88" i="10"/>
  <c r="E87" i="10"/>
  <c r="E115" i="10" s="1"/>
  <c r="U49" i="10"/>
  <c r="S42" i="10"/>
  <c r="U94" i="10"/>
  <c r="S75" i="10"/>
  <c r="P74" i="10"/>
  <c r="U68" i="10"/>
  <c r="U52" i="10"/>
  <c r="R42" i="10"/>
  <c r="U37" i="10"/>
  <c r="U29" i="10"/>
  <c r="U40" i="10"/>
  <c r="U104" i="10"/>
  <c r="E9" i="9"/>
  <c r="T9" i="9" s="1"/>
  <c r="P9" i="9"/>
  <c r="Q9" i="9"/>
  <c r="R9" i="9"/>
  <c r="S9" i="9"/>
  <c r="E10" i="9"/>
  <c r="U10" i="9" s="1"/>
  <c r="P10" i="9"/>
  <c r="Q10" i="9"/>
  <c r="R10" i="9"/>
  <c r="S10" i="9"/>
  <c r="T10" i="9"/>
  <c r="E11" i="9"/>
  <c r="P11" i="9"/>
  <c r="Q11" i="9"/>
  <c r="R11" i="9"/>
  <c r="S11" i="9"/>
  <c r="T11" i="9"/>
  <c r="U11" i="9"/>
  <c r="E12" i="9"/>
  <c r="T12" i="9" s="1"/>
  <c r="P12" i="9"/>
  <c r="Q12" i="9"/>
  <c r="R12" i="9"/>
  <c r="S12" i="9"/>
  <c r="E13" i="9"/>
  <c r="P13" i="9"/>
  <c r="Q13" i="9"/>
  <c r="R13" i="9"/>
  <c r="S13" i="9"/>
  <c r="T13" i="9"/>
  <c r="U13" i="9"/>
  <c r="E14" i="9"/>
  <c r="P14" i="9"/>
  <c r="Q14" i="9"/>
  <c r="R14" i="9"/>
  <c r="S14" i="9"/>
  <c r="T14" i="9"/>
  <c r="U14" i="9"/>
  <c r="E15" i="9"/>
  <c r="T15" i="9" s="1"/>
  <c r="P15" i="9"/>
  <c r="Q15" i="9"/>
  <c r="R15" i="9"/>
  <c r="S15" i="9"/>
  <c r="E16" i="9"/>
  <c r="P16" i="9"/>
  <c r="Q16" i="9"/>
  <c r="R16" i="9"/>
  <c r="S16" i="9"/>
  <c r="T16" i="9"/>
  <c r="U16" i="9"/>
  <c r="B17" i="9"/>
  <c r="E17" i="9" s="1"/>
  <c r="C17" i="9"/>
  <c r="F17" i="9"/>
  <c r="G17" i="9"/>
  <c r="H17" i="9"/>
  <c r="P17" i="9" s="1"/>
  <c r="I17" i="9"/>
  <c r="Q17" i="9" s="1"/>
  <c r="J17" i="9"/>
  <c r="K17" i="9"/>
  <c r="L17" i="9"/>
  <c r="M17" i="9"/>
  <c r="N17" i="9"/>
  <c r="O17" i="9"/>
  <c r="E19" i="9"/>
  <c r="P19" i="9"/>
  <c r="T19" i="9" s="1"/>
  <c r="Q19" i="9"/>
  <c r="R19" i="9"/>
  <c r="S19" i="9"/>
  <c r="U19" i="9"/>
  <c r="E20" i="9"/>
  <c r="P20" i="9"/>
  <c r="Q20" i="9"/>
  <c r="R20" i="9"/>
  <c r="S20" i="9"/>
  <c r="T20" i="9"/>
  <c r="U20" i="9"/>
  <c r="E21" i="9"/>
  <c r="P21" i="9"/>
  <c r="Q21" i="9"/>
  <c r="R21" i="9"/>
  <c r="S21" i="9"/>
  <c r="T21" i="9"/>
  <c r="U21" i="9"/>
  <c r="E22" i="9"/>
  <c r="T22" i="9" s="1"/>
  <c r="P22" i="9"/>
  <c r="Q22" i="9"/>
  <c r="R22" i="9"/>
  <c r="S22" i="9"/>
  <c r="E23" i="9"/>
  <c r="P23" i="9"/>
  <c r="Q23" i="9"/>
  <c r="R23" i="9"/>
  <c r="S23" i="9"/>
  <c r="T23" i="9"/>
  <c r="U23" i="9"/>
  <c r="E24" i="9"/>
  <c r="T24" i="9" s="1"/>
  <c r="P24" i="9"/>
  <c r="Q24" i="9"/>
  <c r="R24" i="9"/>
  <c r="S24" i="9"/>
  <c r="E25" i="9"/>
  <c r="U25" i="9" s="1"/>
  <c r="P25" i="9"/>
  <c r="Q25" i="9"/>
  <c r="R25" i="9"/>
  <c r="S25" i="9"/>
  <c r="T25" i="9"/>
  <c r="B26" i="9"/>
  <c r="C26" i="9"/>
  <c r="E26" i="9"/>
  <c r="F26" i="9"/>
  <c r="G26" i="9"/>
  <c r="H26" i="9"/>
  <c r="P26" i="9" s="1"/>
  <c r="I26" i="9"/>
  <c r="S26" i="9" s="1"/>
  <c r="J26" i="9"/>
  <c r="K26" i="9"/>
  <c r="L26" i="9"/>
  <c r="M26" i="9"/>
  <c r="N26" i="9"/>
  <c r="O26" i="9"/>
  <c r="E28" i="9"/>
  <c r="P28" i="9"/>
  <c r="Q28" i="9"/>
  <c r="R28" i="9"/>
  <c r="S28" i="9"/>
  <c r="T28" i="9"/>
  <c r="U28" i="9"/>
  <c r="E29" i="9"/>
  <c r="T29" i="9" s="1"/>
  <c r="P29" i="9"/>
  <c r="Q29" i="9"/>
  <c r="R29" i="9"/>
  <c r="S29" i="9"/>
  <c r="E30" i="9"/>
  <c r="P30" i="9"/>
  <c r="Q30" i="9"/>
  <c r="R30" i="9"/>
  <c r="S30" i="9"/>
  <c r="T30" i="9"/>
  <c r="U30" i="9"/>
  <c r="E31" i="9"/>
  <c r="P31" i="9"/>
  <c r="Q31" i="9"/>
  <c r="R31" i="9"/>
  <c r="S31" i="9"/>
  <c r="T31" i="9"/>
  <c r="U31" i="9"/>
  <c r="B32" i="9"/>
  <c r="C32" i="9"/>
  <c r="E32" i="9"/>
  <c r="F32" i="9"/>
  <c r="G32" i="9"/>
  <c r="H32" i="9"/>
  <c r="P32" i="9" s="1"/>
  <c r="I32" i="9"/>
  <c r="J32" i="9"/>
  <c r="K32" i="9"/>
  <c r="L32" i="9"/>
  <c r="M32" i="9"/>
  <c r="Q32" i="9" s="1"/>
  <c r="N32" i="9"/>
  <c r="O32" i="9"/>
  <c r="S32" i="9"/>
  <c r="E34" i="9"/>
  <c r="P34" i="9"/>
  <c r="Q34" i="9"/>
  <c r="R34" i="9"/>
  <c r="S34" i="9"/>
  <c r="T34" i="9"/>
  <c r="U34" i="9"/>
  <c r="B35" i="9"/>
  <c r="E35" i="9" s="1"/>
  <c r="C35" i="9"/>
  <c r="F35" i="9"/>
  <c r="G35" i="9"/>
  <c r="H35" i="9"/>
  <c r="I35" i="9"/>
  <c r="Q35" i="9" s="1"/>
  <c r="J35" i="9"/>
  <c r="K35" i="9"/>
  <c r="L35" i="9"/>
  <c r="M35" i="9"/>
  <c r="N35" i="9"/>
  <c r="O35" i="9"/>
  <c r="P35" i="9"/>
  <c r="R35" i="9"/>
  <c r="S35" i="9"/>
  <c r="E37" i="9"/>
  <c r="T37" i="9" s="1"/>
  <c r="P37" i="9"/>
  <c r="Q37" i="9"/>
  <c r="R37" i="9"/>
  <c r="S37" i="9"/>
  <c r="E38" i="9"/>
  <c r="P38" i="9"/>
  <c r="Q38" i="9"/>
  <c r="U38" i="9" s="1"/>
  <c r="R38" i="9"/>
  <c r="S38" i="9"/>
  <c r="T38" i="9"/>
  <c r="E39" i="9"/>
  <c r="P39" i="9"/>
  <c r="Q39" i="9"/>
  <c r="R39" i="9"/>
  <c r="S39" i="9"/>
  <c r="T39" i="9"/>
  <c r="U39" i="9"/>
  <c r="E40" i="9"/>
  <c r="U40" i="9" s="1"/>
  <c r="P40" i="9"/>
  <c r="Q40" i="9"/>
  <c r="R40" i="9"/>
  <c r="S40" i="9"/>
  <c r="T40" i="9"/>
  <c r="E41" i="9"/>
  <c r="P41" i="9"/>
  <c r="Q41" i="9"/>
  <c r="R41" i="9"/>
  <c r="S41" i="9"/>
  <c r="T41" i="9"/>
  <c r="U41" i="9"/>
  <c r="B42" i="9"/>
  <c r="C42" i="9"/>
  <c r="E42" i="9"/>
  <c r="F42" i="9"/>
  <c r="G42" i="9"/>
  <c r="H42" i="9"/>
  <c r="R42" i="9" s="1"/>
  <c r="I42" i="9"/>
  <c r="Q42" i="9" s="1"/>
  <c r="J42" i="9"/>
  <c r="K42" i="9"/>
  <c r="L42" i="9"/>
  <c r="M42" i="9"/>
  <c r="N42" i="9"/>
  <c r="O42" i="9"/>
  <c r="P42" i="9"/>
  <c r="E44" i="9"/>
  <c r="P44" i="9"/>
  <c r="Q44" i="9"/>
  <c r="R44" i="9"/>
  <c r="S44" i="9"/>
  <c r="T44" i="9"/>
  <c r="U44" i="9"/>
  <c r="E45" i="9"/>
  <c r="P45" i="9"/>
  <c r="Q45" i="9"/>
  <c r="R45" i="9"/>
  <c r="S45" i="9"/>
  <c r="T45" i="9"/>
  <c r="U45" i="9"/>
  <c r="E46" i="9"/>
  <c r="T46" i="9" s="1"/>
  <c r="P46" i="9"/>
  <c r="Q46" i="9"/>
  <c r="R46" i="9"/>
  <c r="S46" i="9"/>
  <c r="E47" i="9"/>
  <c r="P47" i="9"/>
  <c r="Q47" i="9"/>
  <c r="R47" i="9"/>
  <c r="S47" i="9"/>
  <c r="T47" i="9"/>
  <c r="U47" i="9"/>
  <c r="E48" i="9"/>
  <c r="P48" i="9"/>
  <c r="Q48" i="9"/>
  <c r="R48" i="9"/>
  <c r="S48" i="9"/>
  <c r="T48" i="9"/>
  <c r="U48" i="9"/>
  <c r="E49" i="9"/>
  <c r="T49" i="9" s="1"/>
  <c r="P49" i="9"/>
  <c r="Q49" i="9"/>
  <c r="R49" i="9"/>
  <c r="S49" i="9"/>
  <c r="E50" i="9"/>
  <c r="P50" i="9"/>
  <c r="Q50" i="9"/>
  <c r="R50" i="9"/>
  <c r="S50" i="9"/>
  <c r="T50" i="9"/>
  <c r="U50" i="9"/>
  <c r="E51" i="9"/>
  <c r="P51" i="9"/>
  <c r="Q51" i="9"/>
  <c r="R51" i="9"/>
  <c r="S51" i="9"/>
  <c r="T51" i="9"/>
  <c r="U51" i="9"/>
  <c r="E52" i="9"/>
  <c r="T52" i="9" s="1"/>
  <c r="P52" i="9"/>
  <c r="Q52" i="9"/>
  <c r="R52" i="9"/>
  <c r="S52" i="9"/>
  <c r="E53" i="9"/>
  <c r="P53" i="9"/>
  <c r="Q53" i="9"/>
  <c r="U53" i="9" s="1"/>
  <c r="R53" i="9"/>
  <c r="S53" i="9"/>
  <c r="T53" i="9"/>
  <c r="E54" i="9"/>
  <c r="P54" i="9"/>
  <c r="Q54" i="9"/>
  <c r="R54" i="9"/>
  <c r="S54" i="9"/>
  <c r="T54" i="9"/>
  <c r="U54" i="9"/>
  <c r="B55" i="9"/>
  <c r="C55" i="9"/>
  <c r="E55" i="9"/>
  <c r="F55" i="9"/>
  <c r="G55" i="9"/>
  <c r="H55" i="9"/>
  <c r="P55" i="9" s="1"/>
  <c r="I55" i="9"/>
  <c r="J55" i="9"/>
  <c r="K55" i="9"/>
  <c r="L55" i="9"/>
  <c r="M55" i="9"/>
  <c r="Q55" i="9" s="1"/>
  <c r="N55" i="9"/>
  <c r="O55" i="9"/>
  <c r="S55" i="9"/>
  <c r="E57" i="9"/>
  <c r="P57" i="9"/>
  <c r="Q57" i="9"/>
  <c r="R57" i="9"/>
  <c r="S57" i="9"/>
  <c r="T57" i="9"/>
  <c r="U57" i="9"/>
  <c r="E58" i="9"/>
  <c r="T58" i="9" s="1"/>
  <c r="P58" i="9"/>
  <c r="Q58" i="9"/>
  <c r="R58" i="9"/>
  <c r="S58" i="9"/>
  <c r="E59" i="9"/>
  <c r="P59" i="9"/>
  <c r="Q59" i="9"/>
  <c r="R59" i="9"/>
  <c r="S59" i="9"/>
  <c r="T59" i="9"/>
  <c r="U59" i="9"/>
  <c r="E60" i="9"/>
  <c r="P60" i="9"/>
  <c r="Q60" i="9"/>
  <c r="R60" i="9"/>
  <c r="S60" i="9"/>
  <c r="T60" i="9"/>
  <c r="U60" i="9"/>
  <c r="B61" i="9"/>
  <c r="C61" i="9"/>
  <c r="E61" i="9"/>
  <c r="T61" i="9" s="1"/>
  <c r="H61" i="9"/>
  <c r="I61" i="9"/>
  <c r="J61" i="9"/>
  <c r="K61" i="9"/>
  <c r="L61" i="9"/>
  <c r="P61" i="9" s="1"/>
  <c r="M61" i="9"/>
  <c r="N61" i="9"/>
  <c r="O61" i="9"/>
  <c r="Q61" i="9"/>
  <c r="R61" i="9"/>
  <c r="S61" i="9"/>
  <c r="E63" i="9"/>
  <c r="T68" i="9" s="1"/>
  <c r="P63" i="9"/>
  <c r="Q63" i="9"/>
  <c r="R63" i="9"/>
  <c r="S63" i="9"/>
  <c r="T63" i="9"/>
  <c r="U63" i="9"/>
  <c r="E64" i="9"/>
  <c r="T64" i="9" s="1"/>
  <c r="P64" i="9"/>
  <c r="Q64" i="9"/>
  <c r="R64" i="9"/>
  <c r="S64" i="9"/>
  <c r="E65" i="9"/>
  <c r="U65" i="9" s="1"/>
  <c r="P65" i="9"/>
  <c r="Q65" i="9"/>
  <c r="R65" i="9"/>
  <c r="S65" i="9"/>
  <c r="T65" i="9"/>
  <c r="E66" i="9"/>
  <c r="P66" i="9"/>
  <c r="Q66" i="9"/>
  <c r="R66" i="9"/>
  <c r="S66" i="9"/>
  <c r="T66" i="9"/>
  <c r="U66" i="9"/>
  <c r="E67" i="9"/>
  <c r="U67" i="9" s="1"/>
  <c r="P67" i="9"/>
  <c r="Q67" i="9"/>
  <c r="R67" i="9"/>
  <c r="S67" i="9"/>
  <c r="B68" i="9"/>
  <c r="C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B69" i="9"/>
  <c r="C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E71" i="9"/>
  <c r="T71" i="9" s="1"/>
  <c r="P71" i="9"/>
  <c r="Q71" i="9"/>
  <c r="R71" i="9"/>
  <c r="S71" i="9"/>
  <c r="E72" i="9"/>
  <c r="U72" i="9" s="1"/>
  <c r="P72" i="9"/>
  <c r="Q72" i="9"/>
  <c r="R72" i="9"/>
  <c r="S72" i="9"/>
  <c r="T72" i="9"/>
  <c r="B73" i="9"/>
  <c r="C73" i="9"/>
  <c r="E73" i="9"/>
  <c r="F73" i="9"/>
  <c r="G73" i="9"/>
  <c r="H73" i="9"/>
  <c r="P73" i="9" s="1"/>
  <c r="I73" i="9"/>
  <c r="S73" i="9" s="1"/>
  <c r="J73" i="9"/>
  <c r="K73" i="9"/>
  <c r="L73" i="9"/>
  <c r="M73" i="9"/>
  <c r="N73" i="9"/>
  <c r="O73" i="9"/>
  <c r="B74" i="9"/>
  <c r="E74" i="9" s="1"/>
  <c r="C74" i="9"/>
  <c r="F74" i="9"/>
  <c r="G74" i="9"/>
  <c r="H74" i="9"/>
  <c r="P74" i="9" s="1"/>
  <c r="I74" i="9"/>
  <c r="S74" i="9" s="1"/>
  <c r="J74" i="9"/>
  <c r="K74" i="9"/>
  <c r="L74" i="9"/>
  <c r="M74" i="9"/>
  <c r="N74" i="9"/>
  <c r="O74" i="9"/>
  <c r="B75" i="9"/>
  <c r="C75" i="9"/>
  <c r="E75" i="9"/>
  <c r="F75" i="9"/>
  <c r="G75" i="9"/>
  <c r="H75" i="9"/>
  <c r="R75" i="9" s="1"/>
  <c r="I75" i="9"/>
  <c r="S75" i="9" s="1"/>
  <c r="J75" i="9"/>
  <c r="K75" i="9"/>
  <c r="L75" i="9"/>
  <c r="M75" i="9"/>
  <c r="N75" i="9"/>
  <c r="O75" i="9"/>
  <c r="P75" i="9"/>
  <c r="Q75" i="9"/>
  <c r="A79" i="9"/>
  <c r="B82" i="9"/>
  <c r="C82" i="9"/>
  <c r="D82" i="9"/>
  <c r="F82" i="9"/>
  <c r="G82" i="9"/>
  <c r="H82" i="9"/>
  <c r="I82" i="9"/>
  <c r="J82" i="9"/>
  <c r="K82" i="9"/>
  <c r="L82" i="9"/>
  <c r="M82" i="9"/>
  <c r="E83" i="9"/>
  <c r="E82" i="9" s="1"/>
  <c r="E84" i="9"/>
  <c r="E85" i="9"/>
  <c r="E86" i="9"/>
  <c r="B87" i="9"/>
  <c r="C87" i="9"/>
  <c r="D87" i="9"/>
  <c r="F87" i="9"/>
  <c r="F115" i="9" s="1"/>
  <c r="G87" i="9"/>
  <c r="G115" i="9" s="1"/>
  <c r="H87" i="9"/>
  <c r="I87" i="9"/>
  <c r="J87" i="9"/>
  <c r="K87" i="9"/>
  <c r="L87" i="9"/>
  <c r="M87" i="9"/>
  <c r="M114" i="9" s="1"/>
  <c r="S114" i="9" s="1"/>
  <c r="N87" i="9"/>
  <c r="N114" i="9" s="1"/>
  <c r="O87" i="9"/>
  <c r="E88" i="9"/>
  <c r="U88" i="9" s="1"/>
  <c r="P88" i="9"/>
  <c r="P87" i="9" s="1"/>
  <c r="Q88" i="9"/>
  <c r="Q87" i="9" s="1"/>
  <c r="R88" i="9"/>
  <c r="S88" i="9"/>
  <c r="E89" i="9"/>
  <c r="P89" i="9"/>
  <c r="Q89" i="9"/>
  <c r="R89" i="9"/>
  <c r="S89" i="9"/>
  <c r="T89" i="9"/>
  <c r="U89" i="9"/>
  <c r="E90" i="9"/>
  <c r="P90" i="9"/>
  <c r="Q90" i="9"/>
  <c r="R90" i="9"/>
  <c r="S90" i="9"/>
  <c r="T90" i="9"/>
  <c r="U90" i="9"/>
  <c r="E91" i="9"/>
  <c r="T91" i="9" s="1"/>
  <c r="P91" i="9"/>
  <c r="Q91" i="9"/>
  <c r="R91" i="9"/>
  <c r="R87" i="9" s="1"/>
  <c r="S91" i="9"/>
  <c r="E92" i="9"/>
  <c r="P92" i="9"/>
  <c r="Q92" i="9"/>
  <c r="R92" i="9"/>
  <c r="S92" i="9"/>
  <c r="T92" i="9"/>
  <c r="U92" i="9"/>
  <c r="E93" i="9"/>
  <c r="P93" i="9"/>
  <c r="Q93" i="9"/>
  <c r="R93" i="9"/>
  <c r="S93" i="9"/>
  <c r="T93" i="9"/>
  <c r="U93" i="9"/>
  <c r="E94" i="9"/>
  <c r="T94" i="9" s="1"/>
  <c r="P94" i="9"/>
  <c r="Q94" i="9"/>
  <c r="R94" i="9"/>
  <c r="S94" i="9"/>
  <c r="S87" i="9" s="1"/>
  <c r="E95" i="9"/>
  <c r="P95" i="9"/>
  <c r="Q95" i="9"/>
  <c r="R95" i="9"/>
  <c r="S95" i="9"/>
  <c r="T95" i="9"/>
  <c r="U95" i="9"/>
  <c r="E96" i="9"/>
  <c r="P96" i="9"/>
  <c r="Q96" i="9"/>
  <c r="R96" i="9"/>
  <c r="S96" i="9"/>
  <c r="T96" i="9"/>
  <c r="U96" i="9"/>
  <c r="B97" i="9"/>
  <c r="B114" i="9" s="1"/>
  <c r="C97" i="9"/>
  <c r="C114" i="9" s="1"/>
  <c r="D97" i="9"/>
  <c r="D114" i="9" s="1"/>
  <c r="F97" i="9"/>
  <c r="F114" i="9" s="1"/>
  <c r="G97" i="9"/>
  <c r="G114" i="9" s="1"/>
  <c r="H97" i="9"/>
  <c r="I97" i="9"/>
  <c r="J97" i="9"/>
  <c r="K97" i="9"/>
  <c r="L97" i="9"/>
  <c r="M97" i="9"/>
  <c r="R97" i="9"/>
  <c r="S97" i="9"/>
  <c r="E98" i="9"/>
  <c r="T98" i="9" s="1"/>
  <c r="R98" i="9"/>
  <c r="S98" i="9"/>
  <c r="U98" i="9"/>
  <c r="E99" i="9"/>
  <c r="R99" i="9"/>
  <c r="S99" i="9"/>
  <c r="T99" i="9"/>
  <c r="U99" i="9"/>
  <c r="E100" i="9"/>
  <c r="E97" i="9" s="1"/>
  <c r="R100" i="9"/>
  <c r="S100" i="9"/>
  <c r="E101" i="9"/>
  <c r="R101" i="9"/>
  <c r="S101" i="9"/>
  <c r="T101" i="9"/>
  <c r="U101" i="9"/>
  <c r="E102" i="9"/>
  <c r="U102" i="9" s="1"/>
  <c r="R102" i="9"/>
  <c r="S102" i="9"/>
  <c r="T102" i="9"/>
  <c r="E103" i="9"/>
  <c r="R103" i="9"/>
  <c r="S103" i="9"/>
  <c r="T103" i="9"/>
  <c r="U103" i="9"/>
  <c r="E104" i="9"/>
  <c r="U104" i="9" s="1"/>
  <c r="R104" i="9"/>
  <c r="S104" i="9"/>
  <c r="T104" i="9"/>
  <c r="E105" i="9"/>
  <c r="R105" i="9"/>
  <c r="S105" i="9"/>
  <c r="T105" i="9"/>
  <c r="U105" i="9"/>
  <c r="E106" i="9"/>
  <c r="R106" i="9"/>
  <c r="S106" i="9"/>
  <c r="T106" i="9"/>
  <c r="U106" i="9"/>
  <c r="E107" i="9"/>
  <c r="R107" i="9"/>
  <c r="S107" i="9"/>
  <c r="T107" i="9"/>
  <c r="U107" i="9"/>
  <c r="E108" i="9"/>
  <c r="R108" i="9"/>
  <c r="S108" i="9"/>
  <c r="T108" i="9"/>
  <c r="U108" i="9"/>
  <c r="E109" i="9"/>
  <c r="U109" i="9" s="1"/>
  <c r="R109" i="9"/>
  <c r="S109" i="9"/>
  <c r="E110" i="9"/>
  <c r="R110" i="9"/>
  <c r="S110" i="9"/>
  <c r="T110" i="9"/>
  <c r="U110" i="9"/>
  <c r="E111" i="9"/>
  <c r="T111" i="9" s="1"/>
  <c r="R111" i="9"/>
  <c r="S111" i="9"/>
  <c r="E112" i="9"/>
  <c r="R112" i="9"/>
  <c r="S112" i="9"/>
  <c r="T112" i="9"/>
  <c r="U112" i="9"/>
  <c r="R113" i="9"/>
  <c r="S113" i="9"/>
  <c r="T113" i="9"/>
  <c r="U113" i="9"/>
  <c r="H114" i="9"/>
  <c r="I114" i="9"/>
  <c r="J114" i="9"/>
  <c r="K114" i="9"/>
  <c r="L114" i="9"/>
  <c r="O114" i="9"/>
  <c r="R114" i="9"/>
  <c r="B115" i="9"/>
  <c r="C115" i="9"/>
  <c r="D115" i="9"/>
  <c r="H115" i="9"/>
  <c r="I115" i="9"/>
  <c r="J115" i="9"/>
  <c r="K115" i="9"/>
  <c r="L115" i="9"/>
  <c r="M115" i="9"/>
  <c r="N115" i="9"/>
  <c r="O115" i="9"/>
  <c r="R115" i="9"/>
  <c r="S115" i="9"/>
  <c r="U97" i="10" l="1"/>
  <c r="T97" i="10"/>
  <c r="E114" i="10"/>
  <c r="T115" i="10"/>
  <c r="U115" i="10"/>
  <c r="E114" i="9"/>
  <c r="U97" i="9"/>
  <c r="T97" i="9"/>
  <c r="T26" i="9"/>
  <c r="T32" i="9"/>
  <c r="Q114" i="9"/>
  <c r="Q115" i="9"/>
  <c r="T35" i="9"/>
  <c r="U35" i="9"/>
  <c r="P114" i="9"/>
  <c r="P115" i="9"/>
  <c r="U55" i="9"/>
  <c r="T69" i="9"/>
  <c r="U87" i="9"/>
  <c r="U111" i="9"/>
  <c r="U61" i="9"/>
  <c r="U22" i="9"/>
  <c r="U32" i="9"/>
  <c r="R55" i="9"/>
  <c r="R32" i="9"/>
  <c r="U26" i="9"/>
  <c r="T73" i="9"/>
  <c r="T87" i="9"/>
  <c r="U73" i="9"/>
  <c r="U74" i="9"/>
  <c r="R73" i="9"/>
  <c r="R26" i="9"/>
  <c r="T17" i="9"/>
  <c r="T74" i="9"/>
  <c r="Q73" i="9"/>
  <c r="U71" i="9"/>
  <c r="U64" i="9"/>
  <c r="Q26" i="9"/>
  <c r="U24" i="9"/>
  <c r="S17" i="9"/>
  <c r="U9" i="9"/>
  <c r="T55" i="9"/>
  <c r="U12" i="9"/>
  <c r="U69" i="9"/>
  <c r="U58" i="9"/>
  <c r="R17" i="9"/>
  <c r="U75" i="9"/>
  <c r="R74" i="9"/>
  <c r="T67" i="9"/>
  <c r="U46" i="9"/>
  <c r="T42" i="9"/>
  <c r="U15" i="9"/>
  <c r="T109" i="9"/>
  <c r="U100" i="9"/>
  <c r="U91" i="9"/>
  <c r="T88" i="9"/>
  <c r="E87" i="9"/>
  <c r="E115" i="9" s="1"/>
  <c r="T75" i="9"/>
  <c r="Q74" i="9"/>
  <c r="U49" i="9"/>
  <c r="S42" i="9"/>
  <c r="T100" i="9"/>
  <c r="U94" i="9"/>
  <c r="U68" i="9"/>
  <c r="U52" i="9"/>
  <c r="U37" i="9"/>
  <c r="U29" i="9"/>
  <c r="U17" i="9"/>
  <c r="U42" i="9"/>
  <c r="E9" i="8"/>
  <c r="T75" i="8" s="1"/>
  <c r="P9" i="8"/>
  <c r="Q9" i="8"/>
  <c r="R9" i="8"/>
  <c r="S9" i="8"/>
  <c r="U9" i="8"/>
  <c r="E10" i="8"/>
  <c r="P10" i="8"/>
  <c r="Q10" i="8"/>
  <c r="R10" i="8"/>
  <c r="S10" i="8"/>
  <c r="T10" i="8"/>
  <c r="U10" i="8"/>
  <c r="E11" i="8"/>
  <c r="T11" i="8" s="1"/>
  <c r="P11" i="8"/>
  <c r="Q11" i="8"/>
  <c r="R11" i="8"/>
  <c r="S11" i="8"/>
  <c r="U11" i="8"/>
  <c r="E12" i="8"/>
  <c r="U12" i="8" s="1"/>
  <c r="P12" i="8"/>
  <c r="Q12" i="8"/>
  <c r="R12" i="8"/>
  <c r="S12" i="8"/>
  <c r="E13" i="8"/>
  <c r="T13" i="8" s="1"/>
  <c r="P13" i="8"/>
  <c r="Q13" i="8"/>
  <c r="R13" i="8"/>
  <c r="S13" i="8"/>
  <c r="E14" i="8"/>
  <c r="P14" i="8"/>
  <c r="T14" i="8" s="1"/>
  <c r="Q14" i="8"/>
  <c r="U14" i="8" s="1"/>
  <c r="R14" i="8"/>
  <c r="S14" i="8"/>
  <c r="E15" i="8"/>
  <c r="T15" i="8" s="1"/>
  <c r="P15" i="8"/>
  <c r="Q15" i="8"/>
  <c r="R15" i="8"/>
  <c r="S15" i="8"/>
  <c r="E16" i="8"/>
  <c r="T16" i="8" s="1"/>
  <c r="P16" i="8"/>
  <c r="Q16" i="8"/>
  <c r="R16" i="8"/>
  <c r="S16" i="8"/>
  <c r="U16" i="8"/>
  <c r="B17" i="8"/>
  <c r="C17" i="8"/>
  <c r="E17" i="8"/>
  <c r="F17" i="8"/>
  <c r="G17" i="8"/>
  <c r="H17" i="8"/>
  <c r="P17" i="8" s="1"/>
  <c r="I17" i="8"/>
  <c r="S17" i="8" s="1"/>
  <c r="J17" i="8"/>
  <c r="K17" i="8"/>
  <c r="L17" i="8"/>
  <c r="M17" i="8"/>
  <c r="N17" i="8"/>
  <c r="O17" i="8"/>
  <c r="E19" i="8"/>
  <c r="P19" i="8"/>
  <c r="Q19" i="8"/>
  <c r="R19" i="8"/>
  <c r="S19" i="8"/>
  <c r="T19" i="8"/>
  <c r="U19" i="8"/>
  <c r="E20" i="8"/>
  <c r="U20" i="8" s="1"/>
  <c r="P20" i="8"/>
  <c r="Q20" i="8"/>
  <c r="R20" i="8"/>
  <c r="S20" i="8"/>
  <c r="T20" i="8"/>
  <c r="E21" i="8"/>
  <c r="P21" i="8"/>
  <c r="Q21" i="8"/>
  <c r="R21" i="8"/>
  <c r="S21" i="8"/>
  <c r="T21" i="8"/>
  <c r="U21" i="8"/>
  <c r="E22" i="8"/>
  <c r="P22" i="8"/>
  <c r="Q22" i="8"/>
  <c r="R22" i="8"/>
  <c r="S22" i="8"/>
  <c r="T22" i="8"/>
  <c r="U22" i="8"/>
  <c r="E23" i="8"/>
  <c r="P23" i="8"/>
  <c r="Q23" i="8"/>
  <c r="R23" i="8"/>
  <c r="S23" i="8"/>
  <c r="T23" i="8"/>
  <c r="U23" i="8"/>
  <c r="E24" i="8"/>
  <c r="T24" i="8" s="1"/>
  <c r="P24" i="8"/>
  <c r="Q24" i="8"/>
  <c r="R24" i="8"/>
  <c r="S24" i="8"/>
  <c r="U24" i="8"/>
  <c r="E25" i="8"/>
  <c r="P25" i="8"/>
  <c r="Q25" i="8"/>
  <c r="R25" i="8"/>
  <c r="S25" i="8"/>
  <c r="T25" i="8"/>
  <c r="U25" i="8"/>
  <c r="B26" i="8"/>
  <c r="C26" i="8"/>
  <c r="E26" i="8"/>
  <c r="F26" i="8"/>
  <c r="G26" i="8"/>
  <c r="H26" i="8"/>
  <c r="P26" i="8" s="1"/>
  <c r="I26" i="8"/>
  <c r="Q26" i="8" s="1"/>
  <c r="J26" i="8"/>
  <c r="K26" i="8"/>
  <c r="L26" i="8"/>
  <c r="M26" i="8"/>
  <c r="N26" i="8"/>
  <c r="O26" i="8"/>
  <c r="E28" i="8"/>
  <c r="P28" i="8"/>
  <c r="Q28" i="8"/>
  <c r="R28" i="8"/>
  <c r="S28" i="8"/>
  <c r="T28" i="8"/>
  <c r="U28" i="8"/>
  <c r="E29" i="8"/>
  <c r="T29" i="8" s="1"/>
  <c r="P29" i="8"/>
  <c r="Q29" i="8"/>
  <c r="R29" i="8"/>
  <c r="S29" i="8"/>
  <c r="E30" i="8"/>
  <c r="T30" i="8" s="1"/>
  <c r="P30" i="8"/>
  <c r="Q30" i="8"/>
  <c r="U30" i="8" s="1"/>
  <c r="R30" i="8"/>
  <c r="S30" i="8"/>
  <c r="E31" i="8"/>
  <c r="P31" i="8"/>
  <c r="Q31" i="8"/>
  <c r="R31" i="8"/>
  <c r="S31" i="8"/>
  <c r="T31" i="8"/>
  <c r="U31" i="8"/>
  <c r="B32" i="8"/>
  <c r="C32" i="8"/>
  <c r="E32" i="8"/>
  <c r="F32" i="8"/>
  <c r="G32" i="8"/>
  <c r="H32" i="8"/>
  <c r="P32" i="8" s="1"/>
  <c r="I32" i="8"/>
  <c r="J32" i="8"/>
  <c r="K32" i="8"/>
  <c r="L32" i="8"/>
  <c r="M32" i="8"/>
  <c r="Q32" i="8" s="1"/>
  <c r="N32" i="8"/>
  <c r="O32" i="8"/>
  <c r="S32" i="8"/>
  <c r="E34" i="8"/>
  <c r="P34" i="8"/>
  <c r="T34" i="8" s="1"/>
  <c r="Q34" i="8"/>
  <c r="R34" i="8"/>
  <c r="S34" i="8"/>
  <c r="U34" i="8"/>
  <c r="B35" i="8"/>
  <c r="E35" i="8" s="1"/>
  <c r="C35" i="8"/>
  <c r="F35" i="8"/>
  <c r="G35" i="8"/>
  <c r="H35" i="8"/>
  <c r="I35" i="8"/>
  <c r="J35" i="8"/>
  <c r="P35" i="8" s="1"/>
  <c r="K35" i="8"/>
  <c r="L35" i="8"/>
  <c r="M35" i="8"/>
  <c r="N35" i="8"/>
  <c r="O35" i="8"/>
  <c r="Q35" i="8"/>
  <c r="R35" i="8"/>
  <c r="S35" i="8"/>
  <c r="E37" i="8"/>
  <c r="T37" i="8" s="1"/>
  <c r="P37" i="8"/>
  <c r="Q37" i="8"/>
  <c r="R37" i="8"/>
  <c r="S37" i="8"/>
  <c r="E38" i="8"/>
  <c r="T38" i="8" s="1"/>
  <c r="P38" i="8"/>
  <c r="Q38" i="8"/>
  <c r="U38" i="8" s="1"/>
  <c r="R38" i="8"/>
  <c r="S38" i="8"/>
  <c r="E39" i="8"/>
  <c r="P39" i="8"/>
  <c r="Q39" i="8"/>
  <c r="R39" i="8"/>
  <c r="S39" i="8"/>
  <c r="T39" i="8"/>
  <c r="U39" i="8"/>
  <c r="E40" i="8"/>
  <c r="T40" i="8" s="1"/>
  <c r="P40" i="8"/>
  <c r="Q40" i="8"/>
  <c r="R40" i="8"/>
  <c r="S40" i="8"/>
  <c r="E41" i="8"/>
  <c r="P41" i="8"/>
  <c r="Q41" i="8"/>
  <c r="R41" i="8"/>
  <c r="S41" i="8"/>
  <c r="T41" i="8"/>
  <c r="U41" i="8"/>
  <c r="B42" i="8"/>
  <c r="C42" i="8"/>
  <c r="E42" i="8"/>
  <c r="F42" i="8"/>
  <c r="G42" i="8"/>
  <c r="H42" i="8"/>
  <c r="P42" i="8" s="1"/>
  <c r="I42" i="8"/>
  <c r="Q42" i="8" s="1"/>
  <c r="J42" i="8"/>
  <c r="K42" i="8"/>
  <c r="L42" i="8"/>
  <c r="M42" i="8"/>
  <c r="N42" i="8"/>
  <c r="O42" i="8"/>
  <c r="E44" i="8"/>
  <c r="T44" i="8" s="1"/>
  <c r="P44" i="8"/>
  <c r="Q44" i="8"/>
  <c r="R44" i="8"/>
  <c r="S44" i="8"/>
  <c r="E45" i="8"/>
  <c r="P45" i="8"/>
  <c r="T45" i="8" s="1"/>
  <c r="Q45" i="8"/>
  <c r="U45" i="8" s="1"/>
  <c r="R45" i="8"/>
  <c r="S45" i="8"/>
  <c r="E46" i="8"/>
  <c r="T46" i="8" s="1"/>
  <c r="P46" i="8"/>
  <c r="Q46" i="8"/>
  <c r="R46" i="8"/>
  <c r="S46" i="8"/>
  <c r="E47" i="8"/>
  <c r="T47" i="8" s="1"/>
  <c r="P47" i="8"/>
  <c r="Q47" i="8"/>
  <c r="R47" i="8"/>
  <c r="S47" i="8"/>
  <c r="U47" i="8"/>
  <c r="E48" i="8"/>
  <c r="P48" i="8"/>
  <c r="Q48" i="8"/>
  <c r="R48" i="8"/>
  <c r="S48" i="8"/>
  <c r="T48" i="8"/>
  <c r="U48" i="8"/>
  <c r="E49" i="8"/>
  <c r="T49" i="8" s="1"/>
  <c r="P49" i="8"/>
  <c r="Q49" i="8"/>
  <c r="R49" i="8"/>
  <c r="S49" i="8"/>
  <c r="E50" i="8"/>
  <c r="P50" i="8"/>
  <c r="Q50" i="8"/>
  <c r="R50" i="8"/>
  <c r="S50" i="8"/>
  <c r="T50" i="8"/>
  <c r="U50" i="8"/>
  <c r="E51" i="8"/>
  <c r="P51" i="8"/>
  <c r="Q51" i="8"/>
  <c r="R51" i="8"/>
  <c r="S51" i="8"/>
  <c r="T51" i="8"/>
  <c r="U51" i="8"/>
  <c r="E52" i="8"/>
  <c r="T52" i="8" s="1"/>
  <c r="P52" i="8"/>
  <c r="Q52" i="8"/>
  <c r="R52" i="8"/>
  <c r="S52" i="8"/>
  <c r="E53" i="8"/>
  <c r="T53" i="8" s="1"/>
  <c r="P53" i="8"/>
  <c r="Q53" i="8"/>
  <c r="U53" i="8" s="1"/>
  <c r="R53" i="8"/>
  <c r="S53" i="8"/>
  <c r="E54" i="8"/>
  <c r="P54" i="8"/>
  <c r="Q54" i="8"/>
  <c r="R54" i="8"/>
  <c r="S54" i="8"/>
  <c r="T54" i="8"/>
  <c r="U54" i="8"/>
  <c r="B55" i="8"/>
  <c r="C55" i="8"/>
  <c r="E55" i="8"/>
  <c r="F55" i="8"/>
  <c r="G55" i="8"/>
  <c r="H55" i="8"/>
  <c r="R55" i="8" s="1"/>
  <c r="I55" i="8"/>
  <c r="J55" i="8"/>
  <c r="K55" i="8"/>
  <c r="L55" i="8"/>
  <c r="M55" i="8"/>
  <c r="Q55" i="8" s="1"/>
  <c r="N55" i="8"/>
  <c r="O55" i="8"/>
  <c r="S55" i="8"/>
  <c r="E57" i="8"/>
  <c r="P57" i="8"/>
  <c r="Q57" i="8"/>
  <c r="R57" i="8"/>
  <c r="S57" i="8"/>
  <c r="T57" i="8"/>
  <c r="U57" i="8"/>
  <c r="E58" i="8"/>
  <c r="T58" i="8" s="1"/>
  <c r="P58" i="8"/>
  <c r="Q58" i="8"/>
  <c r="R58" i="8"/>
  <c r="S58" i="8"/>
  <c r="E59" i="8"/>
  <c r="T59" i="8" s="1"/>
  <c r="P59" i="8"/>
  <c r="Q59" i="8"/>
  <c r="R59" i="8"/>
  <c r="S59" i="8"/>
  <c r="E60" i="8"/>
  <c r="P60" i="8"/>
  <c r="Q60" i="8"/>
  <c r="R60" i="8"/>
  <c r="S60" i="8"/>
  <c r="T60" i="8"/>
  <c r="U60" i="8"/>
  <c r="B61" i="8"/>
  <c r="E61" i="8" s="1"/>
  <c r="C61" i="8"/>
  <c r="H61" i="8"/>
  <c r="I61" i="8"/>
  <c r="J61" i="8"/>
  <c r="K61" i="8"/>
  <c r="L61" i="8"/>
  <c r="P61" i="8" s="1"/>
  <c r="M61" i="8"/>
  <c r="Q61" i="8" s="1"/>
  <c r="N61" i="8"/>
  <c r="O61" i="8"/>
  <c r="R61" i="8"/>
  <c r="S61" i="8"/>
  <c r="E63" i="8"/>
  <c r="T68" i="8" s="1"/>
  <c r="P63" i="8"/>
  <c r="Q63" i="8"/>
  <c r="R63" i="8"/>
  <c r="S63" i="8"/>
  <c r="T63" i="8"/>
  <c r="U63" i="8"/>
  <c r="E64" i="8"/>
  <c r="T64" i="8" s="1"/>
  <c r="P64" i="8"/>
  <c r="Q64" i="8"/>
  <c r="R64" i="8"/>
  <c r="S64" i="8"/>
  <c r="E65" i="8"/>
  <c r="P65" i="8"/>
  <c r="Q65" i="8"/>
  <c r="R65" i="8"/>
  <c r="S65" i="8"/>
  <c r="T65" i="8"/>
  <c r="U65" i="8"/>
  <c r="E66" i="8"/>
  <c r="P66" i="8"/>
  <c r="Q66" i="8"/>
  <c r="R66" i="8"/>
  <c r="S66" i="8"/>
  <c r="T66" i="8"/>
  <c r="U66" i="8"/>
  <c r="E67" i="8"/>
  <c r="U67" i="8" s="1"/>
  <c r="P67" i="8"/>
  <c r="Q67" i="8"/>
  <c r="R67" i="8"/>
  <c r="S67" i="8"/>
  <c r="B68" i="8"/>
  <c r="E68" i="8" s="1"/>
  <c r="C68" i="8"/>
  <c r="F68" i="8"/>
  <c r="G68" i="8"/>
  <c r="H68" i="8"/>
  <c r="I68" i="8"/>
  <c r="J68" i="8"/>
  <c r="K68" i="8"/>
  <c r="L68" i="8"/>
  <c r="P68" i="8" s="1"/>
  <c r="M68" i="8"/>
  <c r="N68" i="8"/>
  <c r="O68" i="8"/>
  <c r="Q68" i="8"/>
  <c r="R68" i="8"/>
  <c r="S68" i="8"/>
  <c r="B69" i="8"/>
  <c r="C69" i="8"/>
  <c r="E69" i="8"/>
  <c r="F69" i="8"/>
  <c r="G69" i="8"/>
  <c r="H69" i="8"/>
  <c r="I69" i="8"/>
  <c r="J69" i="8"/>
  <c r="K69" i="8"/>
  <c r="L69" i="8"/>
  <c r="M69" i="8"/>
  <c r="N69" i="8"/>
  <c r="O69" i="8"/>
  <c r="Q69" i="8" s="1"/>
  <c r="U69" i="8" s="1"/>
  <c r="P69" i="8"/>
  <c r="R69" i="8"/>
  <c r="S69" i="8"/>
  <c r="E71" i="8"/>
  <c r="T71" i="8" s="1"/>
  <c r="P71" i="8"/>
  <c r="Q71" i="8"/>
  <c r="R71" i="8"/>
  <c r="S71" i="8"/>
  <c r="E72" i="8"/>
  <c r="P72" i="8"/>
  <c r="Q72" i="8"/>
  <c r="R72" i="8"/>
  <c r="S72" i="8"/>
  <c r="T72" i="8"/>
  <c r="U72" i="8"/>
  <c r="B73" i="8"/>
  <c r="C73" i="8"/>
  <c r="E73" i="8"/>
  <c r="F73" i="8"/>
  <c r="G73" i="8"/>
  <c r="H73" i="8"/>
  <c r="P73" i="8" s="1"/>
  <c r="I73" i="8"/>
  <c r="Q73" i="8" s="1"/>
  <c r="J73" i="8"/>
  <c r="K73" i="8"/>
  <c r="L73" i="8"/>
  <c r="M73" i="8"/>
  <c r="N73" i="8"/>
  <c r="O73" i="8"/>
  <c r="B74" i="8"/>
  <c r="C74" i="8"/>
  <c r="E74" i="8"/>
  <c r="F74" i="8"/>
  <c r="G74" i="8"/>
  <c r="H74" i="8"/>
  <c r="P74" i="8" s="1"/>
  <c r="I74" i="8"/>
  <c r="S74" i="8" s="1"/>
  <c r="J74" i="8"/>
  <c r="K74" i="8"/>
  <c r="L74" i="8"/>
  <c r="M74" i="8"/>
  <c r="N74" i="8"/>
  <c r="O74" i="8"/>
  <c r="B75" i="8"/>
  <c r="C75" i="8"/>
  <c r="E75" i="8"/>
  <c r="F75" i="8"/>
  <c r="G75" i="8"/>
  <c r="H75" i="8"/>
  <c r="R75" i="8" s="1"/>
  <c r="I75" i="8"/>
  <c r="Q75" i="8" s="1"/>
  <c r="J75" i="8"/>
  <c r="K75" i="8"/>
  <c r="L75" i="8"/>
  <c r="M75" i="8"/>
  <c r="N75" i="8"/>
  <c r="O75" i="8"/>
  <c r="P75" i="8"/>
  <c r="A79" i="8"/>
  <c r="B82" i="8"/>
  <c r="C82" i="8"/>
  <c r="D82" i="8"/>
  <c r="F82" i="8"/>
  <c r="G82" i="8"/>
  <c r="H82" i="8"/>
  <c r="I82" i="8"/>
  <c r="J82" i="8"/>
  <c r="K82" i="8"/>
  <c r="L82" i="8"/>
  <c r="M82" i="8"/>
  <c r="E83" i="8"/>
  <c r="E82" i="8" s="1"/>
  <c r="E84" i="8"/>
  <c r="E85" i="8"/>
  <c r="E86" i="8"/>
  <c r="B87" i="8"/>
  <c r="C87" i="8"/>
  <c r="D87" i="8"/>
  <c r="F87" i="8"/>
  <c r="F115" i="8" s="1"/>
  <c r="G87" i="8"/>
  <c r="G115" i="8" s="1"/>
  <c r="H87" i="8"/>
  <c r="H114" i="8" s="1"/>
  <c r="I87" i="8"/>
  <c r="J87" i="8"/>
  <c r="K87" i="8"/>
  <c r="L87" i="8"/>
  <c r="L115" i="8" s="1"/>
  <c r="R115" i="8" s="1"/>
  <c r="M87" i="8"/>
  <c r="N87" i="8"/>
  <c r="O87" i="8"/>
  <c r="E88" i="8"/>
  <c r="U88" i="8" s="1"/>
  <c r="P88" i="8"/>
  <c r="P87" i="8" s="1"/>
  <c r="Q88" i="8"/>
  <c r="R88" i="8"/>
  <c r="S88" i="8"/>
  <c r="E89" i="8"/>
  <c r="T89" i="8" s="1"/>
  <c r="P89" i="8"/>
  <c r="Q89" i="8"/>
  <c r="R89" i="8"/>
  <c r="S89" i="8"/>
  <c r="U89" i="8"/>
  <c r="E90" i="8"/>
  <c r="P90" i="8"/>
  <c r="Q90" i="8"/>
  <c r="R90" i="8"/>
  <c r="S90" i="8"/>
  <c r="S87" i="8" s="1"/>
  <c r="T90" i="8"/>
  <c r="U90" i="8"/>
  <c r="E91" i="8"/>
  <c r="T91" i="8" s="1"/>
  <c r="P91" i="8"/>
  <c r="Q91" i="8"/>
  <c r="Q87" i="8" s="1"/>
  <c r="R91" i="8"/>
  <c r="S91" i="8"/>
  <c r="E92" i="8"/>
  <c r="T92" i="8" s="1"/>
  <c r="P92" i="8"/>
  <c r="Q92" i="8"/>
  <c r="R92" i="8"/>
  <c r="S92" i="8"/>
  <c r="U92" i="8"/>
  <c r="E93" i="8"/>
  <c r="P93" i="8"/>
  <c r="Q93" i="8"/>
  <c r="R93" i="8"/>
  <c r="S93" i="8"/>
  <c r="T93" i="8"/>
  <c r="U93" i="8"/>
  <c r="E94" i="8"/>
  <c r="T94" i="8" s="1"/>
  <c r="P94" i="8"/>
  <c r="Q94" i="8"/>
  <c r="R94" i="8"/>
  <c r="R87" i="8" s="1"/>
  <c r="S94" i="8"/>
  <c r="E95" i="8"/>
  <c r="T95" i="8" s="1"/>
  <c r="P95" i="8"/>
  <c r="Q95" i="8"/>
  <c r="R95" i="8"/>
  <c r="S95" i="8"/>
  <c r="U95" i="8"/>
  <c r="E96" i="8"/>
  <c r="P96" i="8"/>
  <c r="Q96" i="8"/>
  <c r="R96" i="8"/>
  <c r="S96" i="8"/>
  <c r="T96" i="8"/>
  <c r="U96" i="8"/>
  <c r="B97" i="8"/>
  <c r="B114" i="8" s="1"/>
  <c r="C97" i="8"/>
  <c r="C114" i="8" s="1"/>
  <c r="D97" i="8"/>
  <c r="D114" i="8" s="1"/>
  <c r="F97" i="8"/>
  <c r="F114" i="8" s="1"/>
  <c r="G97" i="8"/>
  <c r="G114" i="8" s="1"/>
  <c r="H97" i="8"/>
  <c r="I97" i="8"/>
  <c r="J97" i="8"/>
  <c r="K97" i="8"/>
  <c r="L97" i="8"/>
  <c r="R97" i="8" s="1"/>
  <c r="M97" i="8"/>
  <c r="S97" i="8" s="1"/>
  <c r="E98" i="8"/>
  <c r="R98" i="8"/>
  <c r="S98" i="8"/>
  <c r="T98" i="8"/>
  <c r="U98" i="8"/>
  <c r="E99" i="8"/>
  <c r="T99" i="8" s="1"/>
  <c r="R99" i="8"/>
  <c r="S99" i="8"/>
  <c r="U99" i="8"/>
  <c r="E100" i="8"/>
  <c r="U100" i="8" s="1"/>
  <c r="R100" i="8"/>
  <c r="S100" i="8"/>
  <c r="E101" i="8"/>
  <c r="T101" i="8" s="1"/>
  <c r="R101" i="8"/>
  <c r="S101" i="8"/>
  <c r="E102" i="8"/>
  <c r="R102" i="8"/>
  <c r="S102" i="8"/>
  <c r="T102" i="8"/>
  <c r="U102" i="8"/>
  <c r="E103" i="8"/>
  <c r="R103" i="8"/>
  <c r="S103" i="8"/>
  <c r="T103" i="8"/>
  <c r="U103" i="8"/>
  <c r="E104" i="8"/>
  <c r="T104" i="8" s="1"/>
  <c r="R104" i="8"/>
  <c r="S104" i="8"/>
  <c r="E105" i="8"/>
  <c r="R105" i="8"/>
  <c r="S105" i="8"/>
  <c r="T105" i="8"/>
  <c r="U105" i="8"/>
  <c r="E106" i="8"/>
  <c r="R106" i="8"/>
  <c r="S106" i="8"/>
  <c r="T106" i="8"/>
  <c r="U106" i="8"/>
  <c r="E107" i="8"/>
  <c r="R107" i="8"/>
  <c r="S107" i="8"/>
  <c r="T107" i="8"/>
  <c r="U107" i="8"/>
  <c r="E108" i="8"/>
  <c r="R108" i="8"/>
  <c r="S108" i="8"/>
  <c r="T108" i="8"/>
  <c r="U108" i="8"/>
  <c r="E109" i="8"/>
  <c r="T109" i="8" s="1"/>
  <c r="R109" i="8"/>
  <c r="S109" i="8"/>
  <c r="E110" i="8"/>
  <c r="T110" i="8" s="1"/>
  <c r="R110" i="8"/>
  <c r="S110" i="8"/>
  <c r="E111" i="8"/>
  <c r="R111" i="8"/>
  <c r="S111" i="8"/>
  <c r="T111" i="8"/>
  <c r="U111" i="8"/>
  <c r="E112" i="8"/>
  <c r="R112" i="8"/>
  <c r="S112" i="8"/>
  <c r="T112" i="8"/>
  <c r="U112" i="8"/>
  <c r="R113" i="8"/>
  <c r="S113" i="8"/>
  <c r="T113" i="8"/>
  <c r="U113" i="8"/>
  <c r="I114" i="8"/>
  <c r="J114" i="8"/>
  <c r="K114" i="8"/>
  <c r="L114" i="8"/>
  <c r="M114" i="8"/>
  <c r="N114" i="8"/>
  <c r="O114" i="8"/>
  <c r="R114" i="8"/>
  <c r="S114" i="8"/>
  <c r="B115" i="8"/>
  <c r="C115" i="8"/>
  <c r="D115" i="8"/>
  <c r="H115" i="8"/>
  <c r="I115" i="8"/>
  <c r="J115" i="8"/>
  <c r="K115" i="8"/>
  <c r="M115" i="8"/>
  <c r="N115" i="8"/>
  <c r="O115" i="8"/>
  <c r="S115" i="8"/>
  <c r="U114" i="10" l="1"/>
  <c r="T114" i="10"/>
  <c r="U114" i="9"/>
  <c r="T114" i="9"/>
  <c r="U115" i="9"/>
  <c r="T115" i="9"/>
  <c r="P114" i="8"/>
  <c r="P115" i="8"/>
  <c r="T61" i="8"/>
  <c r="U61" i="8"/>
  <c r="Q115" i="8"/>
  <c r="Q114" i="8"/>
  <c r="T32" i="8"/>
  <c r="T35" i="8"/>
  <c r="U35" i="8"/>
  <c r="T26" i="8"/>
  <c r="T55" i="8"/>
  <c r="U87" i="8"/>
  <c r="T87" i="8"/>
  <c r="E97" i="8"/>
  <c r="U32" i="8"/>
  <c r="U59" i="8"/>
  <c r="U44" i="8"/>
  <c r="U13" i="8"/>
  <c r="U73" i="8"/>
  <c r="R32" i="8"/>
  <c r="U26" i="8"/>
  <c r="U101" i="8"/>
  <c r="S73" i="8"/>
  <c r="P55" i="8"/>
  <c r="S26" i="8"/>
  <c r="T69" i="8"/>
  <c r="U55" i="8"/>
  <c r="U110" i="8"/>
  <c r="T73" i="8"/>
  <c r="U74" i="8"/>
  <c r="R73" i="8"/>
  <c r="R26" i="8"/>
  <c r="T17" i="8"/>
  <c r="R17" i="8"/>
  <c r="T9" i="8"/>
  <c r="U64" i="8"/>
  <c r="U58" i="8"/>
  <c r="U75" i="8"/>
  <c r="R74" i="8"/>
  <c r="T67" i="8"/>
  <c r="U46" i="8"/>
  <c r="T42" i="8"/>
  <c r="Q17" i="8"/>
  <c r="U17" i="8" s="1"/>
  <c r="U15" i="8"/>
  <c r="T12" i="8"/>
  <c r="U71" i="8"/>
  <c r="U42" i="8"/>
  <c r="U91" i="8"/>
  <c r="T88" i="8"/>
  <c r="E87" i="8"/>
  <c r="E115" i="8" s="1"/>
  <c r="Q74" i="8"/>
  <c r="U49" i="8"/>
  <c r="S42" i="8"/>
  <c r="T100" i="8"/>
  <c r="U94" i="8"/>
  <c r="S75" i="8"/>
  <c r="U68" i="8"/>
  <c r="U52" i="8"/>
  <c r="R42" i="8"/>
  <c r="U37" i="8"/>
  <c r="U29" i="8"/>
  <c r="T74" i="8"/>
  <c r="U109" i="8"/>
  <c r="U104" i="8"/>
  <c r="U40" i="8"/>
  <c r="E9" i="7"/>
  <c r="P9" i="7"/>
  <c r="Q9" i="7"/>
  <c r="R9" i="7"/>
  <c r="S9" i="7"/>
  <c r="T9" i="7"/>
  <c r="U9" i="7"/>
  <c r="E10" i="7"/>
  <c r="P10" i="7"/>
  <c r="Q10" i="7"/>
  <c r="R10" i="7"/>
  <c r="S10" i="7"/>
  <c r="T10" i="7"/>
  <c r="U10" i="7"/>
  <c r="E11" i="7"/>
  <c r="P11" i="7"/>
  <c r="Q11" i="7"/>
  <c r="R11" i="7"/>
  <c r="S11" i="7"/>
  <c r="T11" i="7"/>
  <c r="E12" i="7"/>
  <c r="U12" i="7" s="1"/>
  <c r="P12" i="7"/>
  <c r="Q12" i="7"/>
  <c r="R12" i="7"/>
  <c r="S12" i="7"/>
  <c r="E13" i="7"/>
  <c r="P13" i="7"/>
  <c r="Q13" i="7"/>
  <c r="R13" i="7"/>
  <c r="S13" i="7"/>
  <c r="T13" i="7"/>
  <c r="U13" i="7"/>
  <c r="E14" i="7"/>
  <c r="P14" i="7"/>
  <c r="Q14" i="7"/>
  <c r="R14" i="7"/>
  <c r="S14" i="7"/>
  <c r="T14" i="7"/>
  <c r="U14" i="7"/>
  <c r="E15" i="7"/>
  <c r="T15" i="7" s="1"/>
  <c r="P15" i="7"/>
  <c r="Q15" i="7"/>
  <c r="R15" i="7"/>
  <c r="S15" i="7"/>
  <c r="E16" i="7"/>
  <c r="P16" i="7"/>
  <c r="Q16" i="7"/>
  <c r="R16" i="7"/>
  <c r="S16" i="7"/>
  <c r="T16" i="7"/>
  <c r="U16" i="7"/>
  <c r="B17" i="7"/>
  <c r="C17" i="7"/>
  <c r="E17" i="7"/>
  <c r="F17" i="7"/>
  <c r="G17" i="7"/>
  <c r="H17" i="7"/>
  <c r="P17" i="7" s="1"/>
  <c r="I17" i="7"/>
  <c r="S17" i="7" s="1"/>
  <c r="J17" i="7"/>
  <c r="K17" i="7"/>
  <c r="L17" i="7"/>
  <c r="M17" i="7"/>
  <c r="N17" i="7"/>
  <c r="O17" i="7"/>
  <c r="E19" i="7"/>
  <c r="P19" i="7"/>
  <c r="Q19" i="7"/>
  <c r="R19" i="7"/>
  <c r="S19" i="7"/>
  <c r="T19" i="7"/>
  <c r="U19" i="7"/>
  <c r="E20" i="7"/>
  <c r="U20" i="7" s="1"/>
  <c r="P20" i="7"/>
  <c r="Q20" i="7"/>
  <c r="R20" i="7"/>
  <c r="S20" i="7"/>
  <c r="E21" i="7"/>
  <c r="P21" i="7"/>
  <c r="Q21" i="7"/>
  <c r="R21" i="7"/>
  <c r="S21" i="7"/>
  <c r="T21" i="7"/>
  <c r="U21" i="7"/>
  <c r="E22" i="7"/>
  <c r="P22" i="7"/>
  <c r="Q22" i="7"/>
  <c r="R22" i="7"/>
  <c r="S22" i="7"/>
  <c r="T22" i="7"/>
  <c r="U22" i="7"/>
  <c r="E23" i="7"/>
  <c r="T23" i="7" s="1"/>
  <c r="P23" i="7"/>
  <c r="Q23" i="7"/>
  <c r="R23" i="7"/>
  <c r="S23" i="7"/>
  <c r="E24" i="7"/>
  <c r="P24" i="7"/>
  <c r="Q24" i="7"/>
  <c r="R24" i="7"/>
  <c r="S24" i="7"/>
  <c r="T24" i="7"/>
  <c r="U24" i="7"/>
  <c r="E25" i="7"/>
  <c r="P25" i="7"/>
  <c r="Q25" i="7"/>
  <c r="R25" i="7"/>
  <c r="S25" i="7"/>
  <c r="T25" i="7"/>
  <c r="U25" i="7"/>
  <c r="B26" i="7"/>
  <c r="C26" i="7"/>
  <c r="E26" i="7"/>
  <c r="U26" i="7" s="1"/>
  <c r="F26" i="7"/>
  <c r="G26" i="7"/>
  <c r="H26" i="7"/>
  <c r="R26" i="7" s="1"/>
  <c r="I26" i="7"/>
  <c r="J26" i="7"/>
  <c r="K26" i="7"/>
  <c r="L26" i="7"/>
  <c r="M26" i="7"/>
  <c r="N26" i="7"/>
  <c r="O26" i="7"/>
  <c r="Q26" i="7"/>
  <c r="S26" i="7"/>
  <c r="E28" i="7"/>
  <c r="P28" i="7"/>
  <c r="Q28" i="7"/>
  <c r="R28" i="7"/>
  <c r="S28" i="7"/>
  <c r="T28" i="7"/>
  <c r="U28" i="7"/>
  <c r="E29" i="7"/>
  <c r="T29" i="7" s="1"/>
  <c r="P29" i="7"/>
  <c r="Q29" i="7"/>
  <c r="R29" i="7"/>
  <c r="S29" i="7"/>
  <c r="E30" i="7"/>
  <c r="P30" i="7"/>
  <c r="Q30" i="7"/>
  <c r="R30" i="7"/>
  <c r="S30" i="7"/>
  <c r="T30" i="7"/>
  <c r="U30" i="7"/>
  <c r="E31" i="7"/>
  <c r="P31" i="7"/>
  <c r="Q31" i="7"/>
  <c r="R31" i="7"/>
  <c r="S31" i="7"/>
  <c r="T31" i="7"/>
  <c r="U31" i="7"/>
  <c r="B32" i="7"/>
  <c r="C32" i="7"/>
  <c r="E32" i="7" s="1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4" i="7"/>
  <c r="U34" i="7" s="1"/>
  <c r="P34" i="7"/>
  <c r="Q34" i="7"/>
  <c r="R34" i="7"/>
  <c r="S34" i="7"/>
  <c r="T34" i="7"/>
  <c r="B35" i="7"/>
  <c r="E35" i="7" s="1"/>
  <c r="C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7" i="7"/>
  <c r="T37" i="7" s="1"/>
  <c r="P37" i="7"/>
  <c r="Q37" i="7"/>
  <c r="R37" i="7"/>
  <c r="S37" i="7"/>
  <c r="E38" i="7"/>
  <c r="P38" i="7"/>
  <c r="Q38" i="7"/>
  <c r="R38" i="7"/>
  <c r="S38" i="7"/>
  <c r="T38" i="7"/>
  <c r="U38" i="7"/>
  <c r="E39" i="7"/>
  <c r="P39" i="7"/>
  <c r="Q39" i="7"/>
  <c r="R39" i="7"/>
  <c r="S39" i="7"/>
  <c r="T39" i="7"/>
  <c r="U39" i="7"/>
  <c r="E40" i="7"/>
  <c r="T40" i="7" s="1"/>
  <c r="P40" i="7"/>
  <c r="Q40" i="7"/>
  <c r="R40" i="7"/>
  <c r="S40" i="7"/>
  <c r="E41" i="7"/>
  <c r="P41" i="7"/>
  <c r="Q41" i="7"/>
  <c r="R41" i="7"/>
  <c r="S41" i="7"/>
  <c r="T41" i="7"/>
  <c r="U41" i="7"/>
  <c r="B42" i="7"/>
  <c r="C42" i="7"/>
  <c r="E42" i="7"/>
  <c r="F42" i="7"/>
  <c r="G42" i="7"/>
  <c r="H42" i="7"/>
  <c r="P42" i="7" s="1"/>
  <c r="I42" i="7"/>
  <c r="Q42" i="7" s="1"/>
  <c r="J42" i="7"/>
  <c r="K42" i="7"/>
  <c r="L42" i="7"/>
  <c r="M42" i="7"/>
  <c r="N42" i="7"/>
  <c r="O42" i="7"/>
  <c r="E44" i="7"/>
  <c r="P44" i="7"/>
  <c r="Q44" i="7"/>
  <c r="R44" i="7"/>
  <c r="S44" i="7"/>
  <c r="T44" i="7"/>
  <c r="U44" i="7"/>
  <c r="E45" i="7"/>
  <c r="T55" i="7" s="1"/>
  <c r="P45" i="7"/>
  <c r="Q45" i="7"/>
  <c r="R45" i="7"/>
  <c r="S45" i="7"/>
  <c r="T45" i="7"/>
  <c r="U45" i="7"/>
  <c r="E46" i="7"/>
  <c r="T46" i="7" s="1"/>
  <c r="P46" i="7"/>
  <c r="Q46" i="7"/>
  <c r="R46" i="7"/>
  <c r="S46" i="7"/>
  <c r="E47" i="7"/>
  <c r="P47" i="7"/>
  <c r="Q47" i="7"/>
  <c r="R47" i="7"/>
  <c r="S47" i="7"/>
  <c r="T47" i="7"/>
  <c r="U47" i="7"/>
  <c r="E48" i="7"/>
  <c r="P48" i="7"/>
  <c r="Q48" i="7"/>
  <c r="R48" i="7"/>
  <c r="S48" i="7"/>
  <c r="T48" i="7"/>
  <c r="U48" i="7"/>
  <c r="E49" i="7"/>
  <c r="T49" i="7" s="1"/>
  <c r="P49" i="7"/>
  <c r="Q49" i="7"/>
  <c r="R49" i="7"/>
  <c r="S49" i="7"/>
  <c r="E50" i="7"/>
  <c r="P50" i="7"/>
  <c r="Q50" i="7"/>
  <c r="R50" i="7"/>
  <c r="S50" i="7"/>
  <c r="T50" i="7"/>
  <c r="U50" i="7"/>
  <c r="E51" i="7"/>
  <c r="P51" i="7"/>
  <c r="Q51" i="7"/>
  <c r="R51" i="7"/>
  <c r="S51" i="7"/>
  <c r="T51" i="7"/>
  <c r="U51" i="7"/>
  <c r="E52" i="7"/>
  <c r="T52" i="7" s="1"/>
  <c r="P52" i="7"/>
  <c r="Q52" i="7"/>
  <c r="R52" i="7"/>
  <c r="S52" i="7"/>
  <c r="E53" i="7"/>
  <c r="P53" i="7"/>
  <c r="Q53" i="7"/>
  <c r="R53" i="7"/>
  <c r="S53" i="7"/>
  <c r="T53" i="7"/>
  <c r="U53" i="7"/>
  <c r="E54" i="7"/>
  <c r="P54" i="7"/>
  <c r="Q54" i="7"/>
  <c r="R54" i="7"/>
  <c r="S54" i="7"/>
  <c r="T54" i="7"/>
  <c r="U54" i="7"/>
  <c r="B55" i="7"/>
  <c r="C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E57" i="7"/>
  <c r="U57" i="7" s="1"/>
  <c r="P57" i="7"/>
  <c r="Q57" i="7"/>
  <c r="R57" i="7"/>
  <c r="S57" i="7"/>
  <c r="T57" i="7"/>
  <c r="E58" i="7"/>
  <c r="U58" i="7" s="1"/>
  <c r="P58" i="7"/>
  <c r="Q58" i="7"/>
  <c r="R58" i="7"/>
  <c r="S58" i="7"/>
  <c r="E59" i="7"/>
  <c r="P59" i="7"/>
  <c r="Q59" i="7"/>
  <c r="R59" i="7"/>
  <c r="S59" i="7"/>
  <c r="T59" i="7"/>
  <c r="U59" i="7"/>
  <c r="E60" i="7"/>
  <c r="P60" i="7"/>
  <c r="Q60" i="7"/>
  <c r="R60" i="7"/>
  <c r="S60" i="7"/>
  <c r="T60" i="7"/>
  <c r="U60" i="7"/>
  <c r="B61" i="7"/>
  <c r="E61" i="7" s="1"/>
  <c r="C61" i="7"/>
  <c r="H61" i="7"/>
  <c r="I61" i="7"/>
  <c r="J61" i="7"/>
  <c r="K61" i="7"/>
  <c r="L61" i="7"/>
  <c r="M61" i="7"/>
  <c r="N61" i="7"/>
  <c r="O61" i="7"/>
  <c r="P61" i="7"/>
  <c r="Q61" i="7"/>
  <c r="R61" i="7"/>
  <c r="S61" i="7"/>
  <c r="E63" i="7"/>
  <c r="T68" i="7" s="1"/>
  <c r="P63" i="7"/>
  <c r="Q63" i="7"/>
  <c r="R63" i="7"/>
  <c r="S63" i="7"/>
  <c r="E64" i="7"/>
  <c r="P64" i="7"/>
  <c r="Q64" i="7"/>
  <c r="R64" i="7"/>
  <c r="S64" i="7"/>
  <c r="T64" i="7"/>
  <c r="U64" i="7"/>
  <c r="E65" i="7"/>
  <c r="P65" i="7"/>
  <c r="Q65" i="7"/>
  <c r="R65" i="7"/>
  <c r="S65" i="7"/>
  <c r="T65" i="7"/>
  <c r="U65" i="7"/>
  <c r="E66" i="7"/>
  <c r="U66" i="7" s="1"/>
  <c r="P66" i="7"/>
  <c r="Q66" i="7"/>
  <c r="R66" i="7"/>
  <c r="S66" i="7"/>
  <c r="T66" i="7"/>
  <c r="E67" i="7"/>
  <c r="T67" i="7" s="1"/>
  <c r="P67" i="7"/>
  <c r="Q67" i="7"/>
  <c r="R67" i="7"/>
  <c r="S67" i="7"/>
  <c r="B68" i="7"/>
  <c r="C68" i="7"/>
  <c r="E68" i="7"/>
  <c r="F68" i="7"/>
  <c r="G68" i="7"/>
  <c r="H68" i="7"/>
  <c r="R68" i="7" s="1"/>
  <c r="I68" i="7"/>
  <c r="S68" i="7" s="1"/>
  <c r="J68" i="7"/>
  <c r="K68" i="7"/>
  <c r="L68" i="7"/>
  <c r="M68" i="7"/>
  <c r="N68" i="7"/>
  <c r="O68" i="7"/>
  <c r="P68" i="7"/>
  <c r="B69" i="7"/>
  <c r="C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E71" i="7"/>
  <c r="P71" i="7"/>
  <c r="Q71" i="7"/>
  <c r="R71" i="7"/>
  <c r="S71" i="7"/>
  <c r="T71" i="7"/>
  <c r="U71" i="7"/>
  <c r="E72" i="7"/>
  <c r="P72" i="7"/>
  <c r="Q72" i="7"/>
  <c r="R72" i="7"/>
  <c r="S72" i="7"/>
  <c r="T72" i="7"/>
  <c r="U72" i="7"/>
  <c r="B73" i="7"/>
  <c r="C73" i="7"/>
  <c r="E73" i="7"/>
  <c r="F73" i="7"/>
  <c r="G73" i="7"/>
  <c r="H73" i="7"/>
  <c r="R73" i="7" s="1"/>
  <c r="I73" i="7"/>
  <c r="J73" i="7"/>
  <c r="K73" i="7"/>
  <c r="L73" i="7"/>
  <c r="M73" i="7"/>
  <c r="N73" i="7"/>
  <c r="O73" i="7"/>
  <c r="Q73" i="7"/>
  <c r="S73" i="7"/>
  <c r="T73" i="7"/>
  <c r="U73" i="7"/>
  <c r="B74" i="7"/>
  <c r="C74" i="7"/>
  <c r="E74" i="7"/>
  <c r="F74" i="7"/>
  <c r="G74" i="7"/>
  <c r="H74" i="7"/>
  <c r="P74" i="7" s="1"/>
  <c r="I74" i="7"/>
  <c r="Q74" i="7" s="1"/>
  <c r="J74" i="7"/>
  <c r="K74" i="7"/>
  <c r="L74" i="7"/>
  <c r="M74" i="7"/>
  <c r="N74" i="7"/>
  <c r="O74" i="7"/>
  <c r="T74" i="7"/>
  <c r="U74" i="7"/>
  <c r="B75" i="7"/>
  <c r="C75" i="7"/>
  <c r="E75" i="7"/>
  <c r="F75" i="7"/>
  <c r="G75" i="7"/>
  <c r="H75" i="7"/>
  <c r="R75" i="7" s="1"/>
  <c r="I75" i="7"/>
  <c r="Q75" i="7" s="1"/>
  <c r="J75" i="7"/>
  <c r="K75" i="7"/>
  <c r="L75" i="7"/>
  <c r="M75" i="7"/>
  <c r="N75" i="7"/>
  <c r="O75" i="7"/>
  <c r="A79" i="7"/>
  <c r="B82" i="7"/>
  <c r="C82" i="7"/>
  <c r="D82" i="7"/>
  <c r="F82" i="7"/>
  <c r="G82" i="7"/>
  <c r="H82" i="7"/>
  <c r="I82" i="7"/>
  <c r="J82" i="7"/>
  <c r="K82" i="7"/>
  <c r="L82" i="7"/>
  <c r="M82" i="7"/>
  <c r="E83" i="7"/>
  <c r="E82" i="7" s="1"/>
  <c r="E84" i="7"/>
  <c r="E85" i="7"/>
  <c r="E86" i="7"/>
  <c r="B87" i="7"/>
  <c r="C87" i="7"/>
  <c r="D87" i="7"/>
  <c r="F87" i="7"/>
  <c r="F115" i="7" s="1"/>
  <c r="G87" i="7"/>
  <c r="G115" i="7" s="1"/>
  <c r="H87" i="7"/>
  <c r="I87" i="7"/>
  <c r="J87" i="7"/>
  <c r="J115" i="7" s="1"/>
  <c r="K87" i="7"/>
  <c r="L87" i="7"/>
  <c r="M87" i="7"/>
  <c r="N87" i="7"/>
  <c r="O87" i="7"/>
  <c r="O115" i="7" s="1"/>
  <c r="Q87" i="7"/>
  <c r="R87" i="7"/>
  <c r="S87" i="7"/>
  <c r="E88" i="7"/>
  <c r="E87" i="7" s="1"/>
  <c r="E115" i="7" s="1"/>
  <c r="P88" i="7"/>
  <c r="Q88" i="7"/>
  <c r="R88" i="7"/>
  <c r="S88" i="7"/>
  <c r="E89" i="7"/>
  <c r="P89" i="7"/>
  <c r="Q89" i="7"/>
  <c r="R89" i="7"/>
  <c r="S89" i="7"/>
  <c r="T89" i="7"/>
  <c r="U89" i="7"/>
  <c r="E90" i="7"/>
  <c r="P90" i="7"/>
  <c r="Q90" i="7"/>
  <c r="R90" i="7"/>
  <c r="S90" i="7"/>
  <c r="T90" i="7"/>
  <c r="U90" i="7"/>
  <c r="E91" i="7"/>
  <c r="T91" i="7" s="1"/>
  <c r="P91" i="7"/>
  <c r="Q91" i="7"/>
  <c r="R91" i="7"/>
  <c r="S91" i="7"/>
  <c r="E92" i="7"/>
  <c r="P92" i="7"/>
  <c r="Q92" i="7"/>
  <c r="R92" i="7"/>
  <c r="S92" i="7"/>
  <c r="T92" i="7"/>
  <c r="U92" i="7"/>
  <c r="E93" i="7"/>
  <c r="P93" i="7"/>
  <c r="Q93" i="7"/>
  <c r="R93" i="7"/>
  <c r="S93" i="7"/>
  <c r="T93" i="7"/>
  <c r="U93" i="7"/>
  <c r="E94" i="7"/>
  <c r="T94" i="7" s="1"/>
  <c r="P94" i="7"/>
  <c r="P87" i="7" s="1"/>
  <c r="Q94" i="7"/>
  <c r="R94" i="7"/>
  <c r="S94" i="7"/>
  <c r="E95" i="7"/>
  <c r="P95" i="7"/>
  <c r="Q95" i="7"/>
  <c r="R95" i="7"/>
  <c r="S95" i="7"/>
  <c r="T95" i="7"/>
  <c r="U95" i="7"/>
  <c r="E96" i="7"/>
  <c r="P96" i="7"/>
  <c r="Q96" i="7"/>
  <c r="R96" i="7"/>
  <c r="S96" i="7"/>
  <c r="T96" i="7"/>
  <c r="U96" i="7"/>
  <c r="B97" i="7"/>
  <c r="B114" i="7" s="1"/>
  <c r="C97" i="7"/>
  <c r="C114" i="7" s="1"/>
  <c r="D97" i="7"/>
  <c r="D114" i="7" s="1"/>
  <c r="F97" i="7"/>
  <c r="F114" i="7" s="1"/>
  <c r="G97" i="7"/>
  <c r="H97" i="7"/>
  <c r="I97" i="7"/>
  <c r="J97" i="7"/>
  <c r="K97" i="7"/>
  <c r="L97" i="7"/>
  <c r="M97" i="7"/>
  <c r="R97" i="7"/>
  <c r="S97" i="7"/>
  <c r="E98" i="7"/>
  <c r="E97" i="7" s="1"/>
  <c r="R98" i="7"/>
  <c r="S98" i="7"/>
  <c r="T98" i="7"/>
  <c r="U98" i="7"/>
  <c r="E99" i="7"/>
  <c r="U99" i="7" s="1"/>
  <c r="R99" i="7"/>
  <c r="S99" i="7"/>
  <c r="T99" i="7"/>
  <c r="E100" i="7"/>
  <c r="T100" i="7" s="1"/>
  <c r="R100" i="7"/>
  <c r="S100" i="7"/>
  <c r="E101" i="7"/>
  <c r="R101" i="7"/>
  <c r="S101" i="7"/>
  <c r="T101" i="7"/>
  <c r="U101" i="7"/>
  <c r="E102" i="7"/>
  <c r="R102" i="7"/>
  <c r="S102" i="7"/>
  <c r="T102" i="7"/>
  <c r="U102" i="7"/>
  <c r="E103" i="7"/>
  <c r="R103" i="7"/>
  <c r="S103" i="7"/>
  <c r="T103" i="7"/>
  <c r="U103" i="7"/>
  <c r="E104" i="7"/>
  <c r="T104" i="7" s="1"/>
  <c r="R104" i="7"/>
  <c r="S104" i="7"/>
  <c r="E105" i="7"/>
  <c r="R105" i="7"/>
  <c r="S105" i="7"/>
  <c r="T105" i="7"/>
  <c r="U105" i="7"/>
  <c r="E106" i="7"/>
  <c r="R106" i="7"/>
  <c r="S106" i="7"/>
  <c r="T106" i="7"/>
  <c r="U106" i="7"/>
  <c r="E107" i="7"/>
  <c r="R107" i="7"/>
  <c r="S107" i="7"/>
  <c r="T107" i="7"/>
  <c r="U107" i="7"/>
  <c r="E108" i="7"/>
  <c r="T108" i="7" s="1"/>
  <c r="R108" i="7"/>
  <c r="S108" i="7"/>
  <c r="E109" i="7"/>
  <c r="R109" i="7"/>
  <c r="S109" i="7"/>
  <c r="T109" i="7"/>
  <c r="U109" i="7"/>
  <c r="E110" i="7"/>
  <c r="R110" i="7"/>
  <c r="S110" i="7"/>
  <c r="T110" i="7"/>
  <c r="U110" i="7"/>
  <c r="E111" i="7"/>
  <c r="R111" i="7"/>
  <c r="S111" i="7"/>
  <c r="T111" i="7"/>
  <c r="U111" i="7"/>
  <c r="E112" i="7"/>
  <c r="R112" i="7"/>
  <c r="S112" i="7"/>
  <c r="T112" i="7"/>
  <c r="U112" i="7"/>
  <c r="R113" i="7"/>
  <c r="S113" i="7"/>
  <c r="T113" i="7"/>
  <c r="U113" i="7"/>
  <c r="G114" i="7"/>
  <c r="H114" i="7"/>
  <c r="I114" i="7"/>
  <c r="J114" i="7"/>
  <c r="K114" i="7"/>
  <c r="L114" i="7"/>
  <c r="M114" i="7"/>
  <c r="N114" i="7"/>
  <c r="O114" i="7"/>
  <c r="Q114" i="7"/>
  <c r="R114" i="7"/>
  <c r="S114" i="7"/>
  <c r="B115" i="7"/>
  <c r="C115" i="7"/>
  <c r="D115" i="7"/>
  <c r="H115" i="7"/>
  <c r="I115" i="7"/>
  <c r="K115" i="7"/>
  <c r="L115" i="7"/>
  <c r="M115" i="7"/>
  <c r="N115" i="7"/>
  <c r="Q115" i="7"/>
  <c r="R115" i="7"/>
  <c r="S115" i="7"/>
  <c r="E114" i="8" l="1"/>
  <c r="U97" i="8"/>
  <c r="T97" i="8"/>
  <c r="T115" i="8"/>
  <c r="U115" i="8"/>
  <c r="U32" i="7"/>
  <c r="T32" i="7"/>
  <c r="T35" i="7"/>
  <c r="U35" i="7"/>
  <c r="T61" i="7"/>
  <c r="U61" i="7"/>
  <c r="E114" i="7"/>
  <c r="U97" i="7"/>
  <c r="T97" i="7"/>
  <c r="U115" i="7"/>
  <c r="T115" i="7"/>
  <c r="P115" i="7"/>
  <c r="P114" i="7"/>
  <c r="U108" i="7"/>
  <c r="P75" i="7"/>
  <c r="T75" i="7" s="1"/>
  <c r="U69" i="7"/>
  <c r="U63" i="7"/>
  <c r="U23" i="7"/>
  <c r="T20" i="7"/>
  <c r="T69" i="7"/>
  <c r="Q68" i="7"/>
  <c r="T63" i="7"/>
  <c r="U11" i="7"/>
  <c r="T87" i="7"/>
  <c r="U55" i="7"/>
  <c r="T17" i="7"/>
  <c r="P73" i="7"/>
  <c r="U67" i="7"/>
  <c r="U42" i="7"/>
  <c r="P26" i="7"/>
  <c r="T26" i="7" s="1"/>
  <c r="U75" i="7"/>
  <c r="R74" i="7"/>
  <c r="T58" i="7"/>
  <c r="U46" i="7"/>
  <c r="T42" i="7"/>
  <c r="Q17" i="7"/>
  <c r="U17" i="7" s="1"/>
  <c r="U15" i="7"/>
  <c r="T12" i="7"/>
  <c r="R17" i="7"/>
  <c r="U49" i="7"/>
  <c r="S42" i="7"/>
  <c r="U87" i="7"/>
  <c r="S74" i="7"/>
  <c r="U88" i="7"/>
  <c r="U100" i="7"/>
  <c r="U91" i="7"/>
  <c r="T88" i="7"/>
  <c r="U94" i="7"/>
  <c r="S75" i="7"/>
  <c r="U68" i="7"/>
  <c r="U52" i="7"/>
  <c r="R42" i="7"/>
  <c r="U37" i="7"/>
  <c r="U29" i="7"/>
  <c r="U104" i="7"/>
  <c r="U40" i="7"/>
  <c r="E9" i="6"/>
  <c r="T9" i="6" s="1"/>
  <c r="P9" i="6"/>
  <c r="Q9" i="6"/>
  <c r="R9" i="6"/>
  <c r="S9" i="6"/>
  <c r="E10" i="6"/>
  <c r="P10" i="6"/>
  <c r="Q10" i="6"/>
  <c r="R10" i="6"/>
  <c r="S10" i="6"/>
  <c r="T10" i="6"/>
  <c r="U10" i="6"/>
  <c r="E11" i="6"/>
  <c r="T11" i="6" s="1"/>
  <c r="P11" i="6"/>
  <c r="Q11" i="6"/>
  <c r="R11" i="6"/>
  <c r="S11" i="6"/>
  <c r="U11" i="6"/>
  <c r="E12" i="6"/>
  <c r="T12" i="6" s="1"/>
  <c r="P12" i="6"/>
  <c r="Q12" i="6"/>
  <c r="R12" i="6"/>
  <c r="S12" i="6"/>
  <c r="E13" i="6"/>
  <c r="P13" i="6"/>
  <c r="Q13" i="6"/>
  <c r="R13" i="6"/>
  <c r="S13" i="6"/>
  <c r="T13" i="6"/>
  <c r="U13" i="6"/>
  <c r="E14" i="6"/>
  <c r="T14" i="6" s="1"/>
  <c r="P14" i="6"/>
  <c r="Q14" i="6"/>
  <c r="R14" i="6"/>
  <c r="S14" i="6"/>
  <c r="U14" i="6"/>
  <c r="E15" i="6"/>
  <c r="T15" i="6" s="1"/>
  <c r="P15" i="6"/>
  <c r="Q15" i="6"/>
  <c r="R15" i="6"/>
  <c r="S15" i="6"/>
  <c r="E16" i="6"/>
  <c r="P16" i="6"/>
  <c r="Q16" i="6"/>
  <c r="U16" i="6" s="1"/>
  <c r="R16" i="6"/>
  <c r="S16" i="6"/>
  <c r="T16" i="6"/>
  <c r="B17" i="6"/>
  <c r="C17" i="6"/>
  <c r="E17" i="6"/>
  <c r="F17" i="6"/>
  <c r="G17" i="6"/>
  <c r="H17" i="6"/>
  <c r="R17" i="6" s="1"/>
  <c r="I17" i="6"/>
  <c r="Q17" i="6" s="1"/>
  <c r="J17" i="6"/>
  <c r="K17" i="6"/>
  <c r="L17" i="6"/>
  <c r="M17" i="6"/>
  <c r="N17" i="6"/>
  <c r="O17" i="6"/>
  <c r="E19" i="6"/>
  <c r="P19" i="6"/>
  <c r="Q19" i="6"/>
  <c r="U19" i="6" s="1"/>
  <c r="R19" i="6"/>
  <c r="S19" i="6"/>
  <c r="T19" i="6"/>
  <c r="E20" i="6"/>
  <c r="P20" i="6"/>
  <c r="Q20" i="6"/>
  <c r="R20" i="6"/>
  <c r="S20" i="6"/>
  <c r="T20" i="6"/>
  <c r="U20" i="6"/>
  <c r="E21" i="6"/>
  <c r="U21" i="6" s="1"/>
  <c r="P21" i="6"/>
  <c r="Q21" i="6"/>
  <c r="R21" i="6"/>
  <c r="S21" i="6"/>
  <c r="E22" i="6"/>
  <c r="P22" i="6"/>
  <c r="Q22" i="6"/>
  <c r="R22" i="6"/>
  <c r="S22" i="6"/>
  <c r="T22" i="6"/>
  <c r="U22" i="6"/>
  <c r="E23" i="6"/>
  <c r="P23" i="6"/>
  <c r="Q23" i="6"/>
  <c r="R23" i="6"/>
  <c r="S23" i="6"/>
  <c r="T23" i="6"/>
  <c r="U23" i="6"/>
  <c r="E24" i="6"/>
  <c r="T24" i="6" s="1"/>
  <c r="P24" i="6"/>
  <c r="Q24" i="6"/>
  <c r="R24" i="6"/>
  <c r="S24" i="6"/>
  <c r="E25" i="6"/>
  <c r="P25" i="6"/>
  <c r="Q25" i="6"/>
  <c r="R25" i="6"/>
  <c r="S25" i="6"/>
  <c r="T25" i="6"/>
  <c r="U25" i="6"/>
  <c r="B26" i="6"/>
  <c r="E26" i="6" s="1"/>
  <c r="C26" i="6"/>
  <c r="F26" i="6"/>
  <c r="G26" i="6"/>
  <c r="H26" i="6"/>
  <c r="P26" i="6" s="1"/>
  <c r="I26" i="6"/>
  <c r="Q26" i="6" s="1"/>
  <c r="J26" i="6"/>
  <c r="K26" i="6"/>
  <c r="L26" i="6"/>
  <c r="M26" i="6"/>
  <c r="N26" i="6"/>
  <c r="O26" i="6"/>
  <c r="E28" i="6"/>
  <c r="T28" i="6" s="1"/>
  <c r="P28" i="6"/>
  <c r="Q28" i="6"/>
  <c r="R28" i="6"/>
  <c r="S28" i="6"/>
  <c r="E29" i="6"/>
  <c r="U29" i="6" s="1"/>
  <c r="P29" i="6"/>
  <c r="Q29" i="6"/>
  <c r="R29" i="6"/>
  <c r="S29" i="6"/>
  <c r="T29" i="6"/>
  <c r="E30" i="6"/>
  <c r="P30" i="6"/>
  <c r="Q30" i="6"/>
  <c r="U30" i="6" s="1"/>
  <c r="R30" i="6"/>
  <c r="S30" i="6"/>
  <c r="T30" i="6"/>
  <c r="E31" i="6"/>
  <c r="U31" i="6" s="1"/>
  <c r="P31" i="6"/>
  <c r="T31" i="6" s="1"/>
  <c r="Q31" i="6"/>
  <c r="R31" i="6"/>
  <c r="S31" i="6"/>
  <c r="B32" i="6"/>
  <c r="C32" i="6"/>
  <c r="E32" i="6"/>
  <c r="F32" i="6"/>
  <c r="G32" i="6"/>
  <c r="H32" i="6"/>
  <c r="P32" i="6" s="1"/>
  <c r="I32" i="6"/>
  <c r="S32" i="6" s="1"/>
  <c r="J32" i="6"/>
  <c r="K32" i="6"/>
  <c r="L32" i="6"/>
  <c r="M32" i="6"/>
  <c r="N32" i="6"/>
  <c r="O32" i="6"/>
  <c r="E34" i="6"/>
  <c r="T34" i="6" s="1"/>
  <c r="P34" i="6"/>
  <c r="Q34" i="6"/>
  <c r="R34" i="6"/>
  <c r="S34" i="6"/>
  <c r="U34" i="6"/>
  <c r="B35" i="6"/>
  <c r="C35" i="6"/>
  <c r="E35" i="6" s="1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E37" i="6"/>
  <c r="U37" i="6" s="1"/>
  <c r="P37" i="6"/>
  <c r="Q37" i="6"/>
  <c r="R37" i="6"/>
  <c r="S37" i="6"/>
  <c r="T37" i="6"/>
  <c r="E38" i="6"/>
  <c r="P38" i="6"/>
  <c r="Q38" i="6"/>
  <c r="U38" i="6" s="1"/>
  <c r="R38" i="6"/>
  <c r="S38" i="6"/>
  <c r="T38" i="6"/>
  <c r="E39" i="6"/>
  <c r="U39" i="6" s="1"/>
  <c r="P39" i="6"/>
  <c r="Q39" i="6"/>
  <c r="R39" i="6"/>
  <c r="S39" i="6"/>
  <c r="T39" i="6"/>
  <c r="E40" i="6"/>
  <c r="P40" i="6"/>
  <c r="Q40" i="6"/>
  <c r="R40" i="6"/>
  <c r="S40" i="6"/>
  <c r="T40" i="6"/>
  <c r="U40" i="6"/>
  <c r="E41" i="6"/>
  <c r="P41" i="6"/>
  <c r="Q41" i="6"/>
  <c r="R41" i="6"/>
  <c r="S41" i="6"/>
  <c r="T41" i="6"/>
  <c r="U41" i="6"/>
  <c r="B42" i="6"/>
  <c r="C42" i="6"/>
  <c r="E42" i="6"/>
  <c r="F42" i="6"/>
  <c r="G42" i="6"/>
  <c r="H42" i="6"/>
  <c r="R42" i="6" s="1"/>
  <c r="I42" i="6"/>
  <c r="S42" i="6" s="1"/>
  <c r="J42" i="6"/>
  <c r="K42" i="6"/>
  <c r="L42" i="6"/>
  <c r="M42" i="6"/>
  <c r="N42" i="6"/>
  <c r="O42" i="6"/>
  <c r="P42" i="6"/>
  <c r="Q42" i="6"/>
  <c r="E44" i="6"/>
  <c r="P44" i="6"/>
  <c r="Q44" i="6"/>
  <c r="R44" i="6"/>
  <c r="S44" i="6"/>
  <c r="T44" i="6"/>
  <c r="U44" i="6"/>
  <c r="E45" i="6"/>
  <c r="T55" i="6" s="1"/>
  <c r="P45" i="6"/>
  <c r="Q45" i="6"/>
  <c r="R45" i="6"/>
  <c r="S45" i="6"/>
  <c r="U45" i="6"/>
  <c r="E46" i="6"/>
  <c r="U46" i="6" s="1"/>
  <c r="P46" i="6"/>
  <c r="Q46" i="6"/>
  <c r="R46" i="6"/>
  <c r="S46" i="6"/>
  <c r="E47" i="6"/>
  <c r="P47" i="6"/>
  <c r="Q47" i="6"/>
  <c r="R47" i="6"/>
  <c r="S47" i="6"/>
  <c r="T47" i="6"/>
  <c r="U47" i="6"/>
  <c r="E48" i="6"/>
  <c r="T48" i="6" s="1"/>
  <c r="P48" i="6"/>
  <c r="Q48" i="6"/>
  <c r="R48" i="6"/>
  <c r="S48" i="6"/>
  <c r="E49" i="6"/>
  <c r="T49" i="6" s="1"/>
  <c r="P49" i="6"/>
  <c r="Q49" i="6"/>
  <c r="R49" i="6"/>
  <c r="S49" i="6"/>
  <c r="E50" i="6"/>
  <c r="P50" i="6"/>
  <c r="Q50" i="6"/>
  <c r="R50" i="6"/>
  <c r="S50" i="6"/>
  <c r="T50" i="6"/>
  <c r="U50" i="6"/>
  <c r="E51" i="6"/>
  <c r="T51" i="6" s="1"/>
  <c r="P51" i="6"/>
  <c r="Q51" i="6"/>
  <c r="R51" i="6"/>
  <c r="S51" i="6"/>
  <c r="E52" i="6"/>
  <c r="U52" i="6" s="1"/>
  <c r="P52" i="6"/>
  <c r="Q52" i="6"/>
  <c r="R52" i="6"/>
  <c r="S52" i="6"/>
  <c r="T52" i="6"/>
  <c r="E53" i="6"/>
  <c r="P53" i="6"/>
  <c r="Q53" i="6"/>
  <c r="U53" i="6" s="1"/>
  <c r="R53" i="6"/>
  <c r="S53" i="6"/>
  <c r="T53" i="6"/>
  <c r="E54" i="6"/>
  <c r="U54" i="6" s="1"/>
  <c r="P54" i="6"/>
  <c r="T54" i="6" s="1"/>
  <c r="Q54" i="6"/>
  <c r="R54" i="6"/>
  <c r="S54" i="6"/>
  <c r="B55" i="6"/>
  <c r="C55" i="6"/>
  <c r="E55" i="6"/>
  <c r="F55" i="6"/>
  <c r="G55" i="6"/>
  <c r="H55" i="6"/>
  <c r="P55" i="6" s="1"/>
  <c r="I55" i="6"/>
  <c r="S55" i="6" s="1"/>
  <c r="J55" i="6"/>
  <c r="K55" i="6"/>
  <c r="L55" i="6"/>
  <c r="M55" i="6"/>
  <c r="N55" i="6"/>
  <c r="O55" i="6"/>
  <c r="E57" i="6"/>
  <c r="T57" i="6" s="1"/>
  <c r="P57" i="6"/>
  <c r="Q57" i="6"/>
  <c r="R57" i="6"/>
  <c r="S57" i="6"/>
  <c r="U57" i="6"/>
  <c r="E58" i="6"/>
  <c r="T58" i="6" s="1"/>
  <c r="P58" i="6"/>
  <c r="Q58" i="6"/>
  <c r="R58" i="6"/>
  <c r="S58" i="6"/>
  <c r="E59" i="6"/>
  <c r="P59" i="6"/>
  <c r="Q59" i="6"/>
  <c r="R59" i="6"/>
  <c r="S59" i="6"/>
  <c r="T59" i="6"/>
  <c r="U59" i="6"/>
  <c r="E60" i="6"/>
  <c r="T60" i="6" s="1"/>
  <c r="P60" i="6"/>
  <c r="Q60" i="6"/>
  <c r="R60" i="6"/>
  <c r="S60" i="6"/>
  <c r="U60" i="6"/>
  <c r="B61" i="6"/>
  <c r="C61" i="6"/>
  <c r="E61" i="6"/>
  <c r="U61" i="6" s="1"/>
  <c r="H61" i="6"/>
  <c r="R61" i="6" s="1"/>
  <c r="I61" i="6"/>
  <c r="J61" i="6"/>
  <c r="K61" i="6"/>
  <c r="L61" i="6"/>
  <c r="M61" i="6"/>
  <c r="N61" i="6"/>
  <c r="O61" i="6"/>
  <c r="Q61" i="6"/>
  <c r="S61" i="6"/>
  <c r="E63" i="6"/>
  <c r="U68" i="6" s="1"/>
  <c r="P63" i="6"/>
  <c r="Q63" i="6"/>
  <c r="R63" i="6"/>
  <c r="S63" i="6"/>
  <c r="T63" i="6"/>
  <c r="U63" i="6"/>
  <c r="E64" i="6"/>
  <c r="T64" i="6" s="1"/>
  <c r="P64" i="6"/>
  <c r="Q64" i="6"/>
  <c r="R64" i="6"/>
  <c r="S64" i="6"/>
  <c r="E65" i="6"/>
  <c r="P65" i="6"/>
  <c r="Q65" i="6"/>
  <c r="R65" i="6"/>
  <c r="S65" i="6"/>
  <c r="T65" i="6"/>
  <c r="U65" i="6"/>
  <c r="E66" i="6"/>
  <c r="T66" i="6" s="1"/>
  <c r="P66" i="6"/>
  <c r="Q66" i="6"/>
  <c r="R66" i="6"/>
  <c r="S66" i="6"/>
  <c r="U66" i="6"/>
  <c r="E67" i="6"/>
  <c r="T67" i="6" s="1"/>
  <c r="P67" i="6"/>
  <c r="Q67" i="6"/>
  <c r="R67" i="6"/>
  <c r="S67" i="6"/>
  <c r="B68" i="6"/>
  <c r="E68" i="6" s="1"/>
  <c r="C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B69" i="6"/>
  <c r="C69" i="6"/>
  <c r="E69" i="6"/>
  <c r="F69" i="6"/>
  <c r="G69" i="6"/>
  <c r="H69" i="6"/>
  <c r="I69" i="6"/>
  <c r="J69" i="6"/>
  <c r="P69" i="6" s="1"/>
  <c r="K69" i="6"/>
  <c r="Q69" i="6" s="1"/>
  <c r="L69" i="6"/>
  <c r="M69" i="6"/>
  <c r="N69" i="6"/>
  <c r="O69" i="6"/>
  <c r="R69" i="6"/>
  <c r="S69" i="6"/>
  <c r="E71" i="6"/>
  <c r="T71" i="6" s="1"/>
  <c r="P71" i="6"/>
  <c r="Q71" i="6"/>
  <c r="R71" i="6"/>
  <c r="S71" i="6"/>
  <c r="E72" i="6"/>
  <c r="P72" i="6"/>
  <c r="Q72" i="6"/>
  <c r="R72" i="6"/>
  <c r="S72" i="6"/>
  <c r="T72" i="6"/>
  <c r="U72" i="6"/>
  <c r="B73" i="6"/>
  <c r="E73" i="6" s="1"/>
  <c r="C73" i="6"/>
  <c r="F73" i="6"/>
  <c r="G73" i="6"/>
  <c r="H73" i="6"/>
  <c r="R73" i="6" s="1"/>
  <c r="I73" i="6"/>
  <c r="Q73" i="6" s="1"/>
  <c r="J73" i="6"/>
  <c r="K73" i="6"/>
  <c r="L73" i="6"/>
  <c r="M73" i="6"/>
  <c r="N73" i="6"/>
  <c r="O73" i="6"/>
  <c r="B74" i="6"/>
  <c r="C74" i="6"/>
  <c r="E74" i="6"/>
  <c r="F74" i="6"/>
  <c r="G74" i="6"/>
  <c r="H74" i="6"/>
  <c r="P74" i="6" s="1"/>
  <c r="I74" i="6"/>
  <c r="S74" i="6" s="1"/>
  <c r="J74" i="6"/>
  <c r="K74" i="6"/>
  <c r="L74" i="6"/>
  <c r="M74" i="6"/>
  <c r="N74" i="6"/>
  <c r="O74" i="6"/>
  <c r="B75" i="6"/>
  <c r="C75" i="6"/>
  <c r="E75" i="6"/>
  <c r="F75" i="6"/>
  <c r="G75" i="6"/>
  <c r="H75" i="6"/>
  <c r="I75" i="6"/>
  <c r="S75" i="6" s="1"/>
  <c r="J75" i="6"/>
  <c r="K75" i="6"/>
  <c r="L75" i="6"/>
  <c r="M75" i="6"/>
  <c r="N75" i="6"/>
  <c r="O75" i="6"/>
  <c r="P75" i="6"/>
  <c r="Q75" i="6"/>
  <c r="R75" i="6"/>
  <c r="A79" i="6"/>
  <c r="B82" i="6"/>
  <c r="C82" i="6"/>
  <c r="D82" i="6"/>
  <c r="F82" i="6"/>
  <c r="G82" i="6"/>
  <c r="H82" i="6"/>
  <c r="I82" i="6"/>
  <c r="J82" i="6"/>
  <c r="K82" i="6"/>
  <c r="L82" i="6"/>
  <c r="M82" i="6"/>
  <c r="E83" i="6"/>
  <c r="E82" i="6" s="1"/>
  <c r="E84" i="6"/>
  <c r="E85" i="6"/>
  <c r="E86" i="6"/>
  <c r="B87" i="6"/>
  <c r="C87" i="6"/>
  <c r="C115" i="6" s="1"/>
  <c r="D87" i="6"/>
  <c r="F87" i="6"/>
  <c r="F115" i="6" s="1"/>
  <c r="G87" i="6"/>
  <c r="H87" i="6"/>
  <c r="I87" i="6"/>
  <c r="I114" i="6" s="1"/>
  <c r="J87" i="6"/>
  <c r="K87" i="6"/>
  <c r="L87" i="6"/>
  <c r="M87" i="6"/>
  <c r="N87" i="6"/>
  <c r="O87" i="6"/>
  <c r="O114" i="6" s="1"/>
  <c r="E88" i="6"/>
  <c r="U88" i="6" s="1"/>
  <c r="P88" i="6"/>
  <c r="P87" i="6" s="1"/>
  <c r="Q88" i="6"/>
  <c r="Q87" i="6" s="1"/>
  <c r="R88" i="6"/>
  <c r="R87" i="6" s="1"/>
  <c r="S88" i="6"/>
  <c r="E89" i="6"/>
  <c r="P89" i="6"/>
  <c r="Q89" i="6"/>
  <c r="R89" i="6"/>
  <c r="S89" i="6"/>
  <c r="T89" i="6"/>
  <c r="U89" i="6"/>
  <c r="E90" i="6"/>
  <c r="T90" i="6" s="1"/>
  <c r="P90" i="6"/>
  <c r="Q90" i="6"/>
  <c r="R90" i="6"/>
  <c r="S90" i="6"/>
  <c r="U90" i="6"/>
  <c r="E91" i="6"/>
  <c r="T91" i="6" s="1"/>
  <c r="P91" i="6"/>
  <c r="Q91" i="6"/>
  <c r="R91" i="6"/>
  <c r="S91" i="6"/>
  <c r="S87" i="6" s="1"/>
  <c r="E92" i="6"/>
  <c r="P92" i="6"/>
  <c r="Q92" i="6"/>
  <c r="R92" i="6"/>
  <c r="S92" i="6"/>
  <c r="T92" i="6"/>
  <c r="U92" i="6"/>
  <c r="E93" i="6"/>
  <c r="T93" i="6" s="1"/>
  <c r="P93" i="6"/>
  <c r="Q93" i="6"/>
  <c r="R93" i="6"/>
  <c r="S93" i="6"/>
  <c r="E94" i="6"/>
  <c r="U94" i="6" s="1"/>
  <c r="P94" i="6"/>
  <c r="Q94" i="6"/>
  <c r="R94" i="6"/>
  <c r="S94" i="6"/>
  <c r="T94" i="6"/>
  <c r="E95" i="6"/>
  <c r="P95" i="6"/>
  <c r="Q95" i="6"/>
  <c r="R95" i="6"/>
  <c r="S95" i="6"/>
  <c r="T95" i="6"/>
  <c r="U95" i="6"/>
  <c r="E96" i="6"/>
  <c r="U96" i="6" s="1"/>
  <c r="P96" i="6"/>
  <c r="Q96" i="6"/>
  <c r="R96" i="6"/>
  <c r="S96" i="6"/>
  <c r="T96" i="6"/>
  <c r="B97" i="6"/>
  <c r="B114" i="6" s="1"/>
  <c r="C97" i="6"/>
  <c r="C114" i="6" s="1"/>
  <c r="D97" i="6"/>
  <c r="D114" i="6" s="1"/>
  <c r="F97" i="6"/>
  <c r="F114" i="6" s="1"/>
  <c r="G97" i="6"/>
  <c r="G114" i="6" s="1"/>
  <c r="H97" i="6"/>
  <c r="H114" i="6" s="1"/>
  <c r="I97" i="6"/>
  <c r="J97" i="6"/>
  <c r="K97" i="6"/>
  <c r="L97" i="6"/>
  <c r="M97" i="6"/>
  <c r="S97" i="6" s="1"/>
  <c r="R97" i="6"/>
  <c r="E98" i="6"/>
  <c r="R98" i="6"/>
  <c r="S98" i="6"/>
  <c r="T98" i="6"/>
  <c r="U98" i="6"/>
  <c r="E99" i="6"/>
  <c r="R99" i="6"/>
  <c r="S99" i="6"/>
  <c r="T99" i="6"/>
  <c r="U99" i="6"/>
  <c r="E100" i="6"/>
  <c r="T100" i="6" s="1"/>
  <c r="R100" i="6"/>
  <c r="S100" i="6"/>
  <c r="E101" i="6"/>
  <c r="R101" i="6"/>
  <c r="S101" i="6"/>
  <c r="T101" i="6"/>
  <c r="U101" i="6"/>
  <c r="E102" i="6"/>
  <c r="R102" i="6"/>
  <c r="S102" i="6"/>
  <c r="T102" i="6"/>
  <c r="U102" i="6"/>
  <c r="E103" i="6"/>
  <c r="T103" i="6" s="1"/>
  <c r="R103" i="6"/>
  <c r="S103" i="6"/>
  <c r="E104" i="6"/>
  <c r="R104" i="6"/>
  <c r="S104" i="6"/>
  <c r="T104" i="6"/>
  <c r="U104" i="6"/>
  <c r="E105" i="6"/>
  <c r="R105" i="6"/>
  <c r="S105" i="6"/>
  <c r="T105" i="6"/>
  <c r="U105" i="6"/>
  <c r="E106" i="6"/>
  <c r="U106" i="6" s="1"/>
  <c r="R106" i="6"/>
  <c r="S106" i="6"/>
  <c r="E107" i="6"/>
  <c r="U107" i="6" s="1"/>
  <c r="R107" i="6"/>
  <c r="S107" i="6"/>
  <c r="T107" i="6"/>
  <c r="E108" i="6"/>
  <c r="R108" i="6"/>
  <c r="S108" i="6"/>
  <c r="T108" i="6"/>
  <c r="U108" i="6"/>
  <c r="E109" i="6"/>
  <c r="T109" i="6" s="1"/>
  <c r="R109" i="6"/>
  <c r="S109" i="6"/>
  <c r="E110" i="6"/>
  <c r="T110" i="6" s="1"/>
  <c r="R110" i="6"/>
  <c r="S110" i="6"/>
  <c r="E111" i="6"/>
  <c r="R111" i="6"/>
  <c r="S111" i="6"/>
  <c r="T111" i="6"/>
  <c r="U111" i="6"/>
  <c r="E112" i="6"/>
  <c r="R112" i="6"/>
  <c r="S112" i="6"/>
  <c r="T112" i="6"/>
  <c r="U112" i="6"/>
  <c r="R113" i="6"/>
  <c r="S113" i="6"/>
  <c r="T113" i="6"/>
  <c r="U113" i="6"/>
  <c r="J114" i="6"/>
  <c r="K114" i="6"/>
  <c r="L114" i="6"/>
  <c r="M114" i="6"/>
  <c r="N114" i="6"/>
  <c r="R114" i="6"/>
  <c r="S114" i="6"/>
  <c r="B115" i="6"/>
  <c r="D115" i="6"/>
  <c r="G115" i="6"/>
  <c r="H115" i="6"/>
  <c r="I115" i="6"/>
  <c r="J115" i="6"/>
  <c r="K115" i="6"/>
  <c r="L115" i="6"/>
  <c r="R115" i="6" s="1"/>
  <c r="M115" i="6"/>
  <c r="S115" i="6" s="1"/>
  <c r="N115" i="6"/>
  <c r="O115" i="6"/>
  <c r="T114" i="8" l="1"/>
  <c r="U114" i="8"/>
  <c r="T114" i="7"/>
  <c r="U114" i="7"/>
  <c r="P115" i="6"/>
  <c r="P114" i="6"/>
  <c r="Q115" i="6"/>
  <c r="Q114" i="6"/>
  <c r="T26" i="6"/>
  <c r="U26" i="6"/>
  <c r="U32" i="6"/>
  <c r="T35" i="6"/>
  <c r="U35" i="6"/>
  <c r="U87" i="6"/>
  <c r="U103" i="6"/>
  <c r="T87" i="6"/>
  <c r="U48" i="6"/>
  <c r="T45" i="6"/>
  <c r="U93" i="6"/>
  <c r="U51" i="6"/>
  <c r="U28" i="6"/>
  <c r="U55" i="6"/>
  <c r="T32" i="6"/>
  <c r="T106" i="6"/>
  <c r="U73" i="6"/>
  <c r="R32" i="6"/>
  <c r="U110" i="6"/>
  <c r="P61" i="6"/>
  <c r="Q55" i="6"/>
  <c r="Q32" i="6"/>
  <c r="U69" i="6"/>
  <c r="T69" i="6"/>
  <c r="T61" i="6"/>
  <c r="R55" i="6"/>
  <c r="T73" i="6"/>
  <c r="S73" i="6"/>
  <c r="S26" i="6"/>
  <c r="U17" i="6"/>
  <c r="R26" i="6"/>
  <c r="T74" i="6"/>
  <c r="U71" i="6"/>
  <c r="U64" i="6"/>
  <c r="U24" i="6"/>
  <c r="T21" i="6"/>
  <c r="S17" i="6"/>
  <c r="U9" i="6"/>
  <c r="E97" i="6"/>
  <c r="P73" i="6"/>
  <c r="U67" i="6"/>
  <c r="U58" i="6"/>
  <c r="U42" i="6"/>
  <c r="U75" i="6"/>
  <c r="R74" i="6"/>
  <c r="T42" i="6"/>
  <c r="U15" i="6"/>
  <c r="U100" i="6"/>
  <c r="U91" i="6"/>
  <c r="T88" i="6"/>
  <c r="E87" i="6"/>
  <c r="E115" i="6" s="1"/>
  <c r="T75" i="6"/>
  <c r="Q74" i="6"/>
  <c r="U49" i="6"/>
  <c r="T46" i="6"/>
  <c r="P17" i="6"/>
  <c r="U74" i="6"/>
  <c r="T17" i="6"/>
  <c r="U12" i="6"/>
  <c r="U109" i="6"/>
  <c r="E9" i="5"/>
  <c r="P9" i="5"/>
  <c r="Q9" i="5"/>
  <c r="R9" i="5"/>
  <c r="S9" i="5"/>
  <c r="U9" i="5"/>
  <c r="E10" i="5"/>
  <c r="T10" i="5" s="1"/>
  <c r="P10" i="5"/>
  <c r="Q10" i="5"/>
  <c r="R10" i="5"/>
  <c r="S10" i="5"/>
  <c r="U10" i="5"/>
  <c r="E11" i="5"/>
  <c r="T17" i="5" s="1"/>
  <c r="P11" i="5"/>
  <c r="Q11" i="5"/>
  <c r="R11" i="5"/>
  <c r="S11" i="5"/>
  <c r="E12" i="5"/>
  <c r="U12" i="5" s="1"/>
  <c r="P12" i="5"/>
  <c r="Q12" i="5"/>
  <c r="R12" i="5"/>
  <c r="S12" i="5"/>
  <c r="E13" i="5"/>
  <c r="P13" i="5"/>
  <c r="Q13" i="5"/>
  <c r="R13" i="5"/>
  <c r="S13" i="5"/>
  <c r="T13" i="5"/>
  <c r="U13" i="5"/>
  <c r="E14" i="5"/>
  <c r="T14" i="5" s="1"/>
  <c r="P14" i="5"/>
  <c r="Q14" i="5"/>
  <c r="R14" i="5"/>
  <c r="S14" i="5"/>
  <c r="E15" i="5"/>
  <c r="T15" i="5" s="1"/>
  <c r="P15" i="5"/>
  <c r="Q15" i="5"/>
  <c r="R15" i="5"/>
  <c r="S15" i="5"/>
  <c r="E16" i="5"/>
  <c r="P16" i="5"/>
  <c r="Q16" i="5"/>
  <c r="R16" i="5"/>
  <c r="S16" i="5"/>
  <c r="T16" i="5"/>
  <c r="U16" i="5"/>
  <c r="B17" i="5"/>
  <c r="C17" i="5"/>
  <c r="E17" i="5"/>
  <c r="F17" i="5"/>
  <c r="G17" i="5"/>
  <c r="H17" i="5"/>
  <c r="P17" i="5" s="1"/>
  <c r="I17" i="5"/>
  <c r="Q17" i="5" s="1"/>
  <c r="J17" i="5"/>
  <c r="K17" i="5"/>
  <c r="L17" i="5"/>
  <c r="M17" i="5"/>
  <c r="N17" i="5"/>
  <c r="O17" i="5"/>
  <c r="S17" i="5"/>
  <c r="E19" i="5"/>
  <c r="U19" i="5" s="1"/>
  <c r="P19" i="5"/>
  <c r="Q19" i="5"/>
  <c r="R19" i="5"/>
  <c r="S19" i="5"/>
  <c r="T19" i="5"/>
  <c r="E20" i="5"/>
  <c r="P20" i="5"/>
  <c r="Q20" i="5"/>
  <c r="R20" i="5"/>
  <c r="S20" i="5"/>
  <c r="T20" i="5"/>
  <c r="U20" i="5"/>
  <c r="E21" i="5"/>
  <c r="T21" i="5" s="1"/>
  <c r="P21" i="5"/>
  <c r="Q21" i="5"/>
  <c r="R21" i="5"/>
  <c r="S21" i="5"/>
  <c r="E22" i="5"/>
  <c r="P22" i="5"/>
  <c r="Q22" i="5"/>
  <c r="R22" i="5"/>
  <c r="S22" i="5"/>
  <c r="T22" i="5"/>
  <c r="U22" i="5"/>
  <c r="E23" i="5"/>
  <c r="P23" i="5"/>
  <c r="Q23" i="5"/>
  <c r="R23" i="5"/>
  <c r="S23" i="5"/>
  <c r="T23" i="5"/>
  <c r="U23" i="5"/>
  <c r="E24" i="5"/>
  <c r="T24" i="5" s="1"/>
  <c r="P24" i="5"/>
  <c r="Q24" i="5"/>
  <c r="R24" i="5"/>
  <c r="S24" i="5"/>
  <c r="U24" i="5"/>
  <c r="E25" i="5"/>
  <c r="P25" i="5"/>
  <c r="Q25" i="5"/>
  <c r="R25" i="5"/>
  <c r="S25" i="5"/>
  <c r="T25" i="5"/>
  <c r="U25" i="5"/>
  <c r="B26" i="5"/>
  <c r="E26" i="5" s="1"/>
  <c r="C26" i="5"/>
  <c r="F26" i="5"/>
  <c r="G26" i="5"/>
  <c r="H26" i="5"/>
  <c r="I26" i="5"/>
  <c r="Q26" i="5" s="1"/>
  <c r="J26" i="5"/>
  <c r="P26" i="5" s="1"/>
  <c r="K26" i="5"/>
  <c r="L26" i="5"/>
  <c r="M26" i="5"/>
  <c r="N26" i="5"/>
  <c r="O26" i="5"/>
  <c r="R26" i="5"/>
  <c r="E28" i="5"/>
  <c r="T28" i="5" s="1"/>
  <c r="P28" i="5"/>
  <c r="Q28" i="5"/>
  <c r="R28" i="5"/>
  <c r="S28" i="5"/>
  <c r="E29" i="5"/>
  <c r="U29" i="5" s="1"/>
  <c r="P29" i="5"/>
  <c r="Q29" i="5"/>
  <c r="R29" i="5"/>
  <c r="S29" i="5"/>
  <c r="T29" i="5"/>
  <c r="E30" i="5"/>
  <c r="P30" i="5"/>
  <c r="T30" i="5" s="1"/>
  <c r="Q30" i="5"/>
  <c r="R30" i="5"/>
  <c r="S30" i="5"/>
  <c r="U30" i="5"/>
  <c r="E31" i="5"/>
  <c r="T31" i="5" s="1"/>
  <c r="P31" i="5"/>
  <c r="Q31" i="5"/>
  <c r="R31" i="5"/>
  <c r="S31" i="5"/>
  <c r="B32" i="5"/>
  <c r="E32" i="5" s="1"/>
  <c r="C32" i="5"/>
  <c r="F32" i="5"/>
  <c r="G32" i="5"/>
  <c r="H32" i="5"/>
  <c r="P32" i="5" s="1"/>
  <c r="I32" i="5"/>
  <c r="Q32" i="5" s="1"/>
  <c r="J32" i="5"/>
  <c r="K32" i="5"/>
  <c r="L32" i="5"/>
  <c r="M32" i="5"/>
  <c r="N32" i="5"/>
  <c r="O32" i="5"/>
  <c r="R32" i="5"/>
  <c r="S32" i="5"/>
  <c r="E34" i="5"/>
  <c r="T34" i="5" s="1"/>
  <c r="P34" i="5"/>
  <c r="Q34" i="5"/>
  <c r="R34" i="5"/>
  <c r="S34" i="5"/>
  <c r="B35" i="5"/>
  <c r="C35" i="5"/>
  <c r="E35" i="5"/>
  <c r="F35" i="5"/>
  <c r="G35" i="5"/>
  <c r="H35" i="5"/>
  <c r="I35" i="5"/>
  <c r="S35" i="5" s="1"/>
  <c r="J35" i="5"/>
  <c r="K35" i="5"/>
  <c r="L35" i="5"/>
  <c r="M35" i="5"/>
  <c r="N35" i="5"/>
  <c r="P35" i="5" s="1"/>
  <c r="O35" i="5"/>
  <c r="Q35" i="5"/>
  <c r="R35" i="5"/>
  <c r="E37" i="5"/>
  <c r="U37" i="5" s="1"/>
  <c r="P37" i="5"/>
  <c r="Q37" i="5"/>
  <c r="R37" i="5"/>
  <c r="S37" i="5"/>
  <c r="T37" i="5"/>
  <c r="E38" i="5"/>
  <c r="P38" i="5"/>
  <c r="T38" i="5" s="1"/>
  <c r="Q38" i="5"/>
  <c r="R38" i="5"/>
  <c r="S38" i="5"/>
  <c r="U38" i="5"/>
  <c r="E39" i="5"/>
  <c r="T39" i="5" s="1"/>
  <c r="P39" i="5"/>
  <c r="Q39" i="5"/>
  <c r="R39" i="5"/>
  <c r="S39" i="5"/>
  <c r="E40" i="5"/>
  <c r="P40" i="5"/>
  <c r="Q40" i="5"/>
  <c r="R40" i="5"/>
  <c r="S40" i="5"/>
  <c r="T40" i="5"/>
  <c r="U40" i="5"/>
  <c r="E41" i="5"/>
  <c r="P41" i="5"/>
  <c r="Q41" i="5"/>
  <c r="R41" i="5"/>
  <c r="S41" i="5"/>
  <c r="T41" i="5"/>
  <c r="U41" i="5"/>
  <c r="B42" i="5"/>
  <c r="C42" i="5"/>
  <c r="E42" i="5"/>
  <c r="F42" i="5"/>
  <c r="G42" i="5"/>
  <c r="H42" i="5"/>
  <c r="P42" i="5" s="1"/>
  <c r="I42" i="5"/>
  <c r="S42" i="5" s="1"/>
  <c r="J42" i="5"/>
  <c r="K42" i="5"/>
  <c r="L42" i="5"/>
  <c r="M42" i="5"/>
  <c r="N42" i="5"/>
  <c r="O42" i="5"/>
  <c r="Q42" i="5"/>
  <c r="E44" i="5"/>
  <c r="P44" i="5"/>
  <c r="Q44" i="5"/>
  <c r="R44" i="5"/>
  <c r="S44" i="5"/>
  <c r="T44" i="5"/>
  <c r="U44" i="5"/>
  <c r="E45" i="5"/>
  <c r="P45" i="5"/>
  <c r="Q45" i="5"/>
  <c r="R45" i="5"/>
  <c r="S45" i="5"/>
  <c r="E46" i="5"/>
  <c r="T46" i="5" s="1"/>
  <c r="P46" i="5"/>
  <c r="Q46" i="5"/>
  <c r="R46" i="5"/>
  <c r="S46" i="5"/>
  <c r="E47" i="5"/>
  <c r="P47" i="5"/>
  <c r="Q47" i="5"/>
  <c r="R47" i="5"/>
  <c r="S47" i="5"/>
  <c r="T47" i="5"/>
  <c r="U47" i="5"/>
  <c r="E48" i="5"/>
  <c r="T48" i="5" s="1"/>
  <c r="P48" i="5"/>
  <c r="Q48" i="5"/>
  <c r="R48" i="5"/>
  <c r="S48" i="5"/>
  <c r="E49" i="5"/>
  <c r="T49" i="5" s="1"/>
  <c r="P49" i="5"/>
  <c r="Q49" i="5"/>
  <c r="R49" i="5"/>
  <c r="S49" i="5"/>
  <c r="E50" i="5"/>
  <c r="P50" i="5"/>
  <c r="Q50" i="5"/>
  <c r="R50" i="5"/>
  <c r="S50" i="5"/>
  <c r="T50" i="5"/>
  <c r="U50" i="5"/>
  <c r="E51" i="5"/>
  <c r="T51" i="5" s="1"/>
  <c r="P51" i="5"/>
  <c r="Q51" i="5"/>
  <c r="R51" i="5"/>
  <c r="S51" i="5"/>
  <c r="E52" i="5"/>
  <c r="U52" i="5" s="1"/>
  <c r="P52" i="5"/>
  <c r="Q52" i="5"/>
  <c r="R52" i="5"/>
  <c r="S52" i="5"/>
  <c r="T52" i="5"/>
  <c r="E53" i="5"/>
  <c r="P53" i="5"/>
  <c r="T53" i="5" s="1"/>
  <c r="Q53" i="5"/>
  <c r="R53" i="5"/>
  <c r="S53" i="5"/>
  <c r="U53" i="5"/>
  <c r="E54" i="5"/>
  <c r="T54" i="5" s="1"/>
  <c r="P54" i="5"/>
  <c r="Q54" i="5"/>
  <c r="R54" i="5"/>
  <c r="S54" i="5"/>
  <c r="B55" i="5"/>
  <c r="E55" i="5" s="1"/>
  <c r="C55" i="5"/>
  <c r="F55" i="5"/>
  <c r="G55" i="5"/>
  <c r="H55" i="5"/>
  <c r="P55" i="5" s="1"/>
  <c r="I55" i="5"/>
  <c r="Q55" i="5" s="1"/>
  <c r="U55" i="5" s="1"/>
  <c r="J55" i="5"/>
  <c r="K55" i="5"/>
  <c r="L55" i="5"/>
  <c r="M55" i="5"/>
  <c r="N55" i="5"/>
  <c r="O55" i="5"/>
  <c r="R55" i="5"/>
  <c r="S55" i="5"/>
  <c r="E57" i="5"/>
  <c r="T57" i="5" s="1"/>
  <c r="P57" i="5"/>
  <c r="Q57" i="5"/>
  <c r="R57" i="5"/>
  <c r="S57" i="5"/>
  <c r="E58" i="5"/>
  <c r="T58" i="5" s="1"/>
  <c r="P58" i="5"/>
  <c r="Q58" i="5"/>
  <c r="R58" i="5"/>
  <c r="S58" i="5"/>
  <c r="E59" i="5"/>
  <c r="P59" i="5"/>
  <c r="Q59" i="5"/>
  <c r="R59" i="5"/>
  <c r="S59" i="5"/>
  <c r="T59" i="5"/>
  <c r="U59" i="5"/>
  <c r="E60" i="5"/>
  <c r="T60" i="5" s="1"/>
  <c r="P60" i="5"/>
  <c r="Q60" i="5"/>
  <c r="R60" i="5"/>
  <c r="S60" i="5"/>
  <c r="B61" i="5"/>
  <c r="E61" i="5" s="1"/>
  <c r="C61" i="5"/>
  <c r="H61" i="5"/>
  <c r="P61" i="5" s="1"/>
  <c r="I61" i="5"/>
  <c r="J61" i="5"/>
  <c r="K61" i="5"/>
  <c r="L61" i="5"/>
  <c r="M61" i="5"/>
  <c r="N61" i="5"/>
  <c r="O61" i="5"/>
  <c r="Q61" i="5"/>
  <c r="R61" i="5"/>
  <c r="S61" i="5"/>
  <c r="E63" i="5"/>
  <c r="P63" i="5"/>
  <c r="Q63" i="5"/>
  <c r="R63" i="5"/>
  <c r="S63" i="5"/>
  <c r="T63" i="5"/>
  <c r="U63" i="5"/>
  <c r="E64" i="5"/>
  <c r="T64" i="5" s="1"/>
  <c r="P64" i="5"/>
  <c r="Q64" i="5"/>
  <c r="R64" i="5"/>
  <c r="S64" i="5"/>
  <c r="E65" i="5"/>
  <c r="P65" i="5"/>
  <c r="Q65" i="5"/>
  <c r="R65" i="5"/>
  <c r="S65" i="5"/>
  <c r="T65" i="5"/>
  <c r="U65" i="5"/>
  <c r="E66" i="5"/>
  <c r="P66" i="5"/>
  <c r="Q66" i="5"/>
  <c r="R66" i="5"/>
  <c r="S66" i="5"/>
  <c r="E67" i="5"/>
  <c r="T67" i="5" s="1"/>
  <c r="P67" i="5"/>
  <c r="Q67" i="5"/>
  <c r="R67" i="5"/>
  <c r="S67" i="5"/>
  <c r="B68" i="5"/>
  <c r="E68" i="5" s="1"/>
  <c r="C68" i="5"/>
  <c r="F68" i="5"/>
  <c r="G68" i="5"/>
  <c r="H68" i="5"/>
  <c r="R68" i="5" s="1"/>
  <c r="I68" i="5"/>
  <c r="S68" i="5" s="1"/>
  <c r="J68" i="5"/>
  <c r="K68" i="5"/>
  <c r="L68" i="5"/>
  <c r="M68" i="5"/>
  <c r="N68" i="5"/>
  <c r="O68" i="5"/>
  <c r="B69" i="5"/>
  <c r="C69" i="5"/>
  <c r="E69" i="5"/>
  <c r="F69" i="5"/>
  <c r="G69" i="5"/>
  <c r="H69" i="5"/>
  <c r="I69" i="5"/>
  <c r="Q69" i="5" s="1"/>
  <c r="J69" i="5"/>
  <c r="P69" i="5" s="1"/>
  <c r="K69" i="5"/>
  <c r="L69" i="5"/>
  <c r="M69" i="5"/>
  <c r="N69" i="5"/>
  <c r="O69" i="5"/>
  <c r="R69" i="5"/>
  <c r="E71" i="5"/>
  <c r="T71" i="5" s="1"/>
  <c r="P71" i="5"/>
  <c r="Q71" i="5"/>
  <c r="R71" i="5"/>
  <c r="S71" i="5"/>
  <c r="E72" i="5"/>
  <c r="P72" i="5"/>
  <c r="Q72" i="5"/>
  <c r="R72" i="5"/>
  <c r="S72" i="5"/>
  <c r="T72" i="5"/>
  <c r="U72" i="5"/>
  <c r="B73" i="5"/>
  <c r="E73" i="5" s="1"/>
  <c r="C73" i="5"/>
  <c r="F73" i="5"/>
  <c r="G73" i="5"/>
  <c r="H73" i="5"/>
  <c r="I73" i="5"/>
  <c r="Q73" i="5" s="1"/>
  <c r="J73" i="5"/>
  <c r="P73" i="5" s="1"/>
  <c r="K73" i="5"/>
  <c r="L73" i="5"/>
  <c r="M73" i="5"/>
  <c r="N73" i="5"/>
  <c r="O73" i="5"/>
  <c r="R73" i="5"/>
  <c r="U73" i="5"/>
  <c r="B74" i="5"/>
  <c r="C74" i="5"/>
  <c r="E74" i="5"/>
  <c r="F74" i="5"/>
  <c r="G74" i="5"/>
  <c r="H74" i="5"/>
  <c r="P74" i="5" s="1"/>
  <c r="I74" i="5"/>
  <c r="Q74" i="5" s="1"/>
  <c r="J74" i="5"/>
  <c r="K74" i="5"/>
  <c r="L74" i="5"/>
  <c r="M74" i="5"/>
  <c r="N74" i="5"/>
  <c r="O74" i="5"/>
  <c r="U74" i="5"/>
  <c r="B75" i="5"/>
  <c r="C75" i="5"/>
  <c r="E75" i="5"/>
  <c r="F75" i="5"/>
  <c r="G75" i="5"/>
  <c r="H75" i="5"/>
  <c r="R75" i="5" s="1"/>
  <c r="I75" i="5"/>
  <c r="Q75" i="5" s="1"/>
  <c r="J75" i="5"/>
  <c r="K75" i="5"/>
  <c r="L75" i="5"/>
  <c r="M75" i="5"/>
  <c r="N75" i="5"/>
  <c r="O75" i="5"/>
  <c r="A79" i="5"/>
  <c r="B82" i="5"/>
  <c r="C82" i="5"/>
  <c r="D82" i="5"/>
  <c r="F82" i="5"/>
  <c r="G82" i="5"/>
  <c r="H82" i="5"/>
  <c r="I82" i="5"/>
  <c r="J82" i="5"/>
  <c r="K82" i="5"/>
  <c r="L82" i="5"/>
  <c r="M82" i="5"/>
  <c r="E83" i="5"/>
  <c r="E84" i="5"/>
  <c r="E85" i="5"/>
  <c r="E82" i="5" s="1"/>
  <c r="E86" i="5"/>
  <c r="B87" i="5"/>
  <c r="C87" i="5"/>
  <c r="C115" i="5" s="1"/>
  <c r="D87" i="5"/>
  <c r="F87" i="5"/>
  <c r="F115" i="5" s="1"/>
  <c r="G87" i="5"/>
  <c r="G115" i="5" s="1"/>
  <c r="H87" i="5"/>
  <c r="H115" i="5" s="1"/>
  <c r="I87" i="5"/>
  <c r="I114" i="5" s="1"/>
  <c r="J87" i="5"/>
  <c r="K87" i="5"/>
  <c r="L87" i="5"/>
  <c r="L115" i="5" s="1"/>
  <c r="R115" i="5" s="1"/>
  <c r="M87" i="5"/>
  <c r="N87" i="5"/>
  <c r="O87" i="5"/>
  <c r="O114" i="5" s="1"/>
  <c r="P87" i="5"/>
  <c r="P114" i="5" s="1"/>
  <c r="E88" i="5"/>
  <c r="T88" i="5" s="1"/>
  <c r="P88" i="5"/>
  <c r="Q88" i="5"/>
  <c r="Q87" i="5" s="1"/>
  <c r="R88" i="5"/>
  <c r="R87" i="5" s="1"/>
  <c r="S88" i="5"/>
  <c r="E89" i="5"/>
  <c r="P89" i="5"/>
  <c r="Q89" i="5"/>
  <c r="R89" i="5"/>
  <c r="S89" i="5"/>
  <c r="S87" i="5" s="1"/>
  <c r="T89" i="5"/>
  <c r="U89" i="5"/>
  <c r="E90" i="5"/>
  <c r="T90" i="5" s="1"/>
  <c r="P90" i="5"/>
  <c r="Q90" i="5"/>
  <c r="R90" i="5"/>
  <c r="S90" i="5"/>
  <c r="E91" i="5"/>
  <c r="T91" i="5" s="1"/>
  <c r="P91" i="5"/>
  <c r="Q91" i="5"/>
  <c r="R91" i="5"/>
  <c r="S91" i="5"/>
  <c r="E92" i="5"/>
  <c r="P92" i="5"/>
  <c r="Q92" i="5"/>
  <c r="R92" i="5"/>
  <c r="S92" i="5"/>
  <c r="T92" i="5"/>
  <c r="U92" i="5"/>
  <c r="E93" i="5"/>
  <c r="U93" i="5" s="1"/>
  <c r="P93" i="5"/>
  <c r="Q93" i="5"/>
  <c r="R93" i="5"/>
  <c r="S93" i="5"/>
  <c r="E94" i="5"/>
  <c r="U94" i="5" s="1"/>
  <c r="P94" i="5"/>
  <c r="Q94" i="5"/>
  <c r="R94" i="5"/>
  <c r="S94" i="5"/>
  <c r="T94" i="5"/>
  <c r="E95" i="5"/>
  <c r="P95" i="5"/>
  <c r="Q95" i="5"/>
  <c r="R95" i="5"/>
  <c r="S95" i="5"/>
  <c r="T95" i="5"/>
  <c r="U95" i="5"/>
  <c r="E96" i="5"/>
  <c r="T96" i="5" s="1"/>
  <c r="P96" i="5"/>
  <c r="Q96" i="5"/>
  <c r="R96" i="5"/>
  <c r="S96" i="5"/>
  <c r="B97" i="5"/>
  <c r="B114" i="5" s="1"/>
  <c r="C97" i="5"/>
  <c r="C114" i="5" s="1"/>
  <c r="D97" i="5"/>
  <c r="D114" i="5" s="1"/>
  <c r="F97" i="5"/>
  <c r="F114" i="5" s="1"/>
  <c r="G97" i="5"/>
  <c r="H97" i="5"/>
  <c r="H114" i="5" s="1"/>
  <c r="I97" i="5"/>
  <c r="J97" i="5"/>
  <c r="K97" i="5"/>
  <c r="L97" i="5"/>
  <c r="M97" i="5"/>
  <c r="S97" i="5" s="1"/>
  <c r="R97" i="5"/>
  <c r="E98" i="5"/>
  <c r="U98" i="5" s="1"/>
  <c r="R98" i="5"/>
  <c r="S98" i="5"/>
  <c r="T98" i="5"/>
  <c r="E99" i="5"/>
  <c r="T99" i="5" s="1"/>
  <c r="R99" i="5"/>
  <c r="S99" i="5"/>
  <c r="U99" i="5"/>
  <c r="E100" i="5"/>
  <c r="T100" i="5" s="1"/>
  <c r="R100" i="5"/>
  <c r="S100" i="5"/>
  <c r="E101" i="5"/>
  <c r="R101" i="5"/>
  <c r="S101" i="5"/>
  <c r="T101" i="5"/>
  <c r="U101" i="5"/>
  <c r="E102" i="5"/>
  <c r="R102" i="5"/>
  <c r="S102" i="5"/>
  <c r="T102" i="5"/>
  <c r="U102" i="5"/>
  <c r="E103" i="5"/>
  <c r="U103" i="5" s="1"/>
  <c r="R103" i="5"/>
  <c r="S103" i="5"/>
  <c r="E104" i="5"/>
  <c r="R104" i="5"/>
  <c r="S104" i="5"/>
  <c r="T104" i="5"/>
  <c r="U104" i="5"/>
  <c r="E105" i="5"/>
  <c r="R105" i="5"/>
  <c r="S105" i="5"/>
  <c r="T105" i="5"/>
  <c r="U105" i="5"/>
  <c r="E106" i="5"/>
  <c r="R106" i="5"/>
  <c r="S106" i="5"/>
  <c r="T106" i="5"/>
  <c r="U106" i="5"/>
  <c r="E107" i="5"/>
  <c r="T107" i="5" s="1"/>
  <c r="R107" i="5"/>
  <c r="S107" i="5"/>
  <c r="E108" i="5"/>
  <c r="R108" i="5"/>
  <c r="S108" i="5"/>
  <c r="T108" i="5"/>
  <c r="U108" i="5"/>
  <c r="E109" i="5"/>
  <c r="T109" i="5" s="1"/>
  <c r="R109" i="5"/>
  <c r="S109" i="5"/>
  <c r="E110" i="5"/>
  <c r="T110" i="5" s="1"/>
  <c r="R110" i="5"/>
  <c r="S110" i="5"/>
  <c r="U110" i="5"/>
  <c r="E111" i="5"/>
  <c r="R111" i="5"/>
  <c r="S111" i="5"/>
  <c r="T111" i="5"/>
  <c r="U111" i="5"/>
  <c r="E112" i="5"/>
  <c r="U112" i="5" s="1"/>
  <c r="R112" i="5"/>
  <c r="S112" i="5"/>
  <c r="T112" i="5"/>
  <c r="R113" i="5"/>
  <c r="S113" i="5"/>
  <c r="T113" i="5"/>
  <c r="U113" i="5"/>
  <c r="G114" i="5"/>
  <c r="J114" i="5"/>
  <c r="K114" i="5"/>
  <c r="L114" i="5"/>
  <c r="R114" i="5" s="1"/>
  <c r="M114" i="5"/>
  <c r="S114" i="5" s="1"/>
  <c r="N114" i="5"/>
  <c r="B115" i="5"/>
  <c r="D115" i="5"/>
  <c r="I115" i="5"/>
  <c r="J115" i="5"/>
  <c r="K115" i="5"/>
  <c r="M115" i="5"/>
  <c r="S115" i="5" s="1"/>
  <c r="N115" i="5"/>
  <c r="O115" i="5"/>
  <c r="P115" i="5"/>
  <c r="E114" i="6" l="1"/>
  <c r="T97" i="6"/>
  <c r="U97" i="6"/>
  <c r="T115" i="6"/>
  <c r="U115" i="6"/>
  <c r="T75" i="5"/>
  <c r="U26" i="5"/>
  <c r="T26" i="5"/>
  <c r="T61" i="5"/>
  <c r="U61" i="5"/>
  <c r="Q115" i="5"/>
  <c r="Q114" i="5"/>
  <c r="U32" i="5"/>
  <c r="T32" i="5"/>
  <c r="T55" i="5"/>
  <c r="T35" i="5"/>
  <c r="P75" i="5"/>
  <c r="T69" i="5"/>
  <c r="U66" i="5"/>
  <c r="U57" i="5"/>
  <c r="U34" i="5"/>
  <c r="U11" i="5"/>
  <c r="U87" i="5"/>
  <c r="S69" i="5"/>
  <c r="P68" i="5"/>
  <c r="T68" i="5" s="1"/>
  <c r="T66" i="5"/>
  <c r="U60" i="5"/>
  <c r="U45" i="5"/>
  <c r="U14" i="5"/>
  <c r="T11" i="5"/>
  <c r="U90" i="5"/>
  <c r="U48" i="5"/>
  <c r="T45" i="5"/>
  <c r="U51" i="5"/>
  <c r="U35" i="5"/>
  <c r="U28" i="5"/>
  <c r="E97" i="5"/>
  <c r="T103" i="5"/>
  <c r="T93" i="5"/>
  <c r="U54" i="5"/>
  <c r="U39" i="5"/>
  <c r="U31" i="5"/>
  <c r="U69" i="5"/>
  <c r="Q68" i="5"/>
  <c r="U68" i="5" s="1"/>
  <c r="T87" i="5"/>
  <c r="U107" i="5"/>
  <c r="U96" i="5"/>
  <c r="T73" i="5"/>
  <c r="S73" i="5"/>
  <c r="S26" i="5"/>
  <c r="U17" i="5"/>
  <c r="U21" i="5"/>
  <c r="T74" i="5"/>
  <c r="U71" i="5"/>
  <c r="U64" i="5"/>
  <c r="S74" i="5"/>
  <c r="U67" i="5"/>
  <c r="U58" i="5"/>
  <c r="U75" i="5"/>
  <c r="U46" i="5"/>
  <c r="T42" i="5"/>
  <c r="U15" i="5"/>
  <c r="T12" i="5"/>
  <c r="R17" i="5"/>
  <c r="U109" i="5"/>
  <c r="R74" i="5"/>
  <c r="E87" i="5"/>
  <c r="E115" i="5" s="1"/>
  <c r="U49" i="5"/>
  <c r="U42" i="5"/>
  <c r="T9" i="5"/>
  <c r="U88" i="5"/>
  <c r="U100" i="5"/>
  <c r="U91" i="5"/>
  <c r="S75" i="5"/>
  <c r="R42" i="5"/>
  <c r="E9" i="4"/>
  <c r="P9" i="4"/>
  <c r="Q9" i="4"/>
  <c r="R9" i="4"/>
  <c r="S9" i="4"/>
  <c r="T9" i="4"/>
  <c r="U9" i="4"/>
  <c r="E10" i="4"/>
  <c r="T75" i="4" s="1"/>
  <c r="P10" i="4"/>
  <c r="Q10" i="4"/>
  <c r="R10" i="4"/>
  <c r="S10" i="4"/>
  <c r="U10" i="4"/>
  <c r="E11" i="4"/>
  <c r="P11" i="4"/>
  <c r="Q11" i="4"/>
  <c r="R11" i="4"/>
  <c r="S11" i="4"/>
  <c r="T11" i="4"/>
  <c r="U11" i="4"/>
  <c r="E12" i="4"/>
  <c r="U75" i="4" s="1"/>
  <c r="P12" i="4"/>
  <c r="Q12" i="4"/>
  <c r="R12" i="4"/>
  <c r="S12" i="4"/>
  <c r="E13" i="4"/>
  <c r="T13" i="4" s="1"/>
  <c r="P13" i="4"/>
  <c r="Q13" i="4"/>
  <c r="R13" i="4"/>
  <c r="S13" i="4"/>
  <c r="U13" i="4"/>
  <c r="E14" i="4"/>
  <c r="P14" i="4"/>
  <c r="Q14" i="4"/>
  <c r="R14" i="4"/>
  <c r="S14" i="4"/>
  <c r="T14" i="4"/>
  <c r="U14" i="4"/>
  <c r="E15" i="4"/>
  <c r="T15" i="4" s="1"/>
  <c r="P15" i="4"/>
  <c r="Q15" i="4"/>
  <c r="R15" i="4"/>
  <c r="S15" i="4"/>
  <c r="E16" i="4"/>
  <c r="T16" i="4" s="1"/>
  <c r="P16" i="4"/>
  <c r="Q16" i="4"/>
  <c r="R16" i="4"/>
  <c r="S16" i="4"/>
  <c r="B17" i="4"/>
  <c r="C17" i="4"/>
  <c r="E17" i="4" s="1"/>
  <c r="F17" i="4"/>
  <c r="G17" i="4"/>
  <c r="H17" i="4"/>
  <c r="P17" i="4" s="1"/>
  <c r="I17" i="4"/>
  <c r="Q17" i="4" s="1"/>
  <c r="J17" i="4"/>
  <c r="K17" i="4"/>
  <c r="L17" i="4"/>
  <c r="M17" i="4"/>
  <c r="N17" i="4"/>
  <c r="O17" i="4"/>
  <c r="E19" i="4"/>
  <c r="P19" i="4"/>
  <c r="Q19" i="4"/>
  <c r="R19" i="4"/>
  <c r="S19" i="4"/>
  <c r="T19" i="4"/>
  <c r="U19" i="4"/>
  <c r="E20" i="4"/>
  <c r="U20" i="4" s="1"/>
  <c r="P20" i="4"/>
  <c r="Q20" i="4"/>
  <c r="R20" i="4"/>
  <c r="S20" i="4"/>
  <c r="T20" i="4"/>
  <c r="E21" i="4"/>
  <c r="P21" i="4"/>
  <c r="Q21" i="4"/>
  <c r="R21" i="4"/>
  <c r="S21" i="4"/>
  <c r="T21" i="4"/>
  <c r="U21" i="4"/>
  <c r="E22" i="4"/>
  <c r="P22" i="4"/>
  <c r="Q22" i="4"/>
  <c r="R22" i="4"/>
  <c r="S22" i="4"/>
  <c r="T22" i="4"/>
  <c r="U22" i="4"/>
  <c r="E23" i="4"/>
  <c r="P23" i="4"/>
  <c r="Q23" i="4"/>
  <c r="R23" i="4"/>
  <c r="S23" i="4"/>
  <c r="T23" i="4"/>
  <c r="U23" i="4"/>
  <c r="E24" i="4"/>
  <c r="P24" i="4"/>
  <c r="Q24" i="4"/>
  <c r="R24" i="4"/>
  <c r="S24" i="4"/>
  <c r="T24" i="4"/>
  <c r="U24" i="4"/>
  <c r="E25" i="4"/>
  <c r="U25" i="4" s="1"/>
  <c r="P25" i="4"/>
  <c r="Q25" i="4"/>
  <c r="R25" i="4"/>
  <c r="S25" i="4"/>
  <c r="B26" i="4"/>
  <c r="C26" i="4"/>
  <c r="E26" i="4"/>
  <c r="T26" i="4" s="1"/>
  <c r="F26" i="4"/>
  <c r="G26" i="4"/>
  <c r="H26" i="4"/>
  <c r="P26" i="4" s="1"/>
  <c r="I26" i="4"/>
  <c r="Q26" i="4" s="1"/>
  <c r="J26" i="4"/>
  <c r="K26" i="4"/>
  <c r="L26" i="4"/>
  <c r="M26" i="4"/>
  <c r="N26" i="4"/>
  <c r="O26" i="4"/>
  <c r="E28" i="4"/>
  <c r="P28" i="4"/>
  <c r="Q28" i="4"/>
  <c r="R28" i="4"/>
  <c r="S28" i="4"/>
  <c r="T28" i="4"/>
  <c r="U28" i="4"/>
  <c r="E29" i="4"/>
  <c r="T29" i="4" s="1"/>
  <c r="P29" i="4"/>
  <c r="Q29" i="4"/>
  <c r="R29" i="4"/>
  <c r="S29" i="4"/>
  <c r="E30" i="4"/>
  <c r="P30" i="4"/>
  <c r="T30" i="4" s="1"/>
  <c r="Q30" i="4"/>
  <c r="U30" i="4" s="1"/>
  <c r="R30" i="4"/>
  <c r="S30" i="4"/>
  <c r="E31" i="4"/>
  <c r="P31" i="4"/>
  <c r="Q31" i="4"/>
  <c r="R31" i="4"/>
  <c r="S31" i="4"/>
  <c r="T31" i="4"/>
  <c r="U31" i="4"/>
  <c r="B32" i="4"/>
  <c r="C32" i="4"/>
  <c r="E32" i="4"/>
  <c r="F32" i="4"/>
  <c r="G32" i="4"/>
  <c r="H32" i="4"/>
  <c r="I32" i="4"/>
  <c r="J32" i="4"/>
  <c r="P32" i="4" s="1"/>
  <c r="K32" i="4"/>
  <c r="L32" i="4"/>
  <c r="M32" i="4"/>
  <c r="Q32" i="4" s="1"/>
  <c r="N32" i="4"/>
  <c r="O32" i="4"/>
  <c r="R32" i="4"/>
  <c r="S32" i="4"/>
  <c r="E34" i="4"/>
  <c r="P34" i="4"/>
  <c r="Q34" i="4"/>
  <c r="R34" i="4"/>
  <c r="S34" i="4"/>
  <c r="T34" i="4"/>
  <c r="U34" i="4"/>
  <c r="B35" i="4"/>
  <c r="E35" i="4" s="1"/>
  <c r="C35" i="4"/>
  <c r="F35" i="4"/>
  <c r="G35" i="4"/>
  <c r="H35" i="4"/>
  <c r="P35" i="4" s="1"/>
  <c r="I35" i="4"/>
  <c r="J35" i="4"/>
  <c r="K35" i="4"/>
  <c r="Q35" i="4" s="1"/>
  <c r="L35" i="4"/>
  <c r="M35" i="4"/>
  <c r="N35" i="4"/>
  <c r="O35" i="4"/>
  <c r="S35" i="4"/>
  <c r="E37" i="4"/>
  <c r="T37" i="4" s="1"/>
  <c r="P37" i="4"/>
  <c r="Q37" i="4"/>
  <c r="R37" i="4"/>
  <c r="S37" i="4"/>
  <c r="E38" i="4"/>
  <c r="P38" i="4"/>
  <c r="T38" i="4" s="1"/>
  <c r="Q38" i="4"/>
  <c r="U38" i="4" s="1"/>
  <c r="R38" i="4"/>
  <c r="S38" i="4"/>
  <c r="E39" i="4"/>
  <c r="P39" i="4"/>
  <c r="Q39" i="4"/>
  <c r="R39" i="4"/>
  <c r="S39" i="4"/>
  <c r="T39" i="4"/>
  <c r="U39" i="4"/>
  <c r="E40" i="4"/>
  <c r="T40" i="4" s="1"/>
  <c r="P40" i="4"/>
  <c r="Q40" i="4"/>
  <c r="R40" i="4"/>
  <c r="S40" i="4"/>
  <c r="E41" i="4"/>
  <c r="U41" i="4" s="1"/>
  <c r="P41" i="4"/>
  <c r="Q41" i="4"/>
  <c r="R41" i="4"/>
  <c r="S41" i="4"/>
  <c r="T41" i="4"/>
  <c r="B42" i="4"/>
  <c r="C42" i="4"/>
  <c r="E42" i="4"/>
  <c r="F42" i="4"/>
  <c r="G42" i="4"/>
  <c r="H42" i="4"/>
  <c r="P42" i="4" s="1"/>
  <c r="I42" i="4"/>
  <c r="Q42" i="4" s="1"/>
  <c r="J42" i="4"/>
  <c r="K42" i="4"/>
  <c r="L42" i="4"/>
  <c r="M42" i="4"/>
  <c r="N42" i="4"/>
  <c r="O42" i="4"/>
  <c r="E44" i="4"/>
  <c r="T44" i="4" s="1"/>
  <c r="P44" i="4"/>
  <c r="Q44" i="4"/>
  <c r="R44" i="4"/>
  <c r="S44" i="4"/>
  <c r="U44" i="4"/>
  <c r="E45" i="4"/>
  <c r="T55" i="4" s="1"/>
  <c r="P45" i="4"/>
  <c r="Q45" i="4"/>
  <c r="R45" i="4"/>
  <c r="S45" i="4"/>
  <c r="T45" i="4"/>
  <c r="U45" i="4"/>
  <c r="E46" i="4"/>
  <c r="U46" i="4" s="1"/>
  <c r="P46" i="4"/>
  <c r="Q46" i="4"/>
  <c r="R46" i="4"/>
  <c r="S46" i="4"/>
  <c r="E47" i="4"/>
  <c r="T47" i="4" s="1"/>
  <c r="P47" i="4"/>
  <c r="Q47" i="4"/>
  <c r="R47" i="4"/>
  <c r="S47" i="4"/>
  <c r="E48" i="4"/>
  <c r="P48" i="4"/>
  <c r="Q48" i="4"/>
  <c r="R48" i="4"/>
  <c r="S48" i="4"/>
  <c r="T48" i="4"/>
  <c r="U48" i="4"/>
  <c r="E49" i="4"/>
  <c r="T49" i="4" s="1"/>
  <c r="P49" i="4"/>
  <c r="Q49" i="4"/>
  <c r="R49" i="4"/>
  <c r="S49" i="4"/>
  <c r="E50" i="4"/>
  <c r="T50" i="4" s="1"/>
  <c r="P50" i="4"/>
  <c r="Q50" i="4"/>
  <c r="R50" i="4"/>
  <c r="S50" i="4"/>
  <c r="E51" i="4"/>
  <c r="P51" i="4"/>
  <c r="Q51" i="4"/>
  <c r="R51" i="4"/>
  <c r="S51" i="4"/>
  <c r="T51" i="4"/>
  <c r="U51" i="4"/>
  <c r="E52" i="4"/>
  <c r="T52" i="4" s="1"/>
  <c r="P52" i="4"/>
  <c r="Q52" i="4"/>
  <c r="R52" i="4"/>
  <c r="S52" i="4"/>
  <c r="E53" i="4"/>
  <c r="P53" i="4"/>
  <c r="T53" i="4" s="1"/>
  <c r="Q53" i="4"/>
  <c r="U53" i="4" s="1"/>
  <c r="R53" i="4"/>
  <c r="S53" i="4"/>
  <c r="E54" i="4"/>
  <c r="P54" i="4"/>
  <c r="Q54" i="4"/>
  <c r="R54" i="4"/>
  <c r="S54" i="4"/>
  <c r="T54" i="4"/>
  <c r="U54" i="4"/>
  <c r="B55" i="4"/>
  <c r="C55" i="4"/>
  <c r="E55" i="4"/>
  <c r="F55" i="4"/>
  <c r="G55" i="4"/>
  <c r="H55" i="4"/>
  <c r="I55" i="4"/>
  <c r="J55" i="4"/>
  <c r="P55" i="4" s="1"/>
  <c r="K55" i="4"/>
  <c r="L55" i="4"/>
  <c r="M55" i="4"/>
  <c r="Q55" i="4" s="1"/>
  <c r="N55" i="4"/>
  <c r="O55" i="4"/>
  <c r="R55" i="4"/>
  <c r="S55" i="4"/>
  <c r="E57" i="4"/>
  <c r="P57" i="4"/>
  <c r="Q57" i="4"/>
  <c r="R57" i="4"/>
  <c r="S57" i="4"/>
  <c r="T57" i="4"/>
  <c r="U57" i="4"/>
  <c r="E58" i="4"/>
  <c r="T58" i="4" s="1"/>
  <c r="P58" i="4"/>
  <c r="Q58" i="4"/>
  <c r="R58" i="4"/>
  <c r="S58" i="4"/>
  <c r="E59" i="4"/>
  <c r="T59" i="4" s="1"/>
  <c r="P59" i="4"/>
  <c r="Q59" i="4"/>
  <c r="R59" i="4"/>
  <c r="S59" i="4"/>
  <c r="E60" i="4"/>
  <c r="P60" i="4"/>
  <c r="Q60" i="4"/>
  <c r="R60" i="4"/>
  <c r="S60" i="4"/>
  <c r="T60" i="4"/>
  <c r="U60" i="4"/>
  <c r="B61" i="4"/>
  <c r="E61" i="4" s="1"/>
  <c r="C61" i="4"/>
  <c r="H61" i="4"/>
  <c r="I61" i="4"/>
  <c r="Q61" i="4" s="1"/>
  <c r="J61" i="4"/>
  <c r="K61" i="4"/>
  <c r="L61" i="4"/>
  <c r="P61" i="4" s="1"/>
  <c r="M61" i="4"/>
  <c r="N61" i="4"/>
  <c r="O61" i="4"/>
  <c r="R61" i="4"/>
  <c r="S61" i="4"/>
  <c r="E63" i="4"/>
  <c r="T68" i="4" s="1"/>
  <c r="P63" i="4"/>
  <c r="Q63" i="4"/>
  <c r="R63" i="4"/>
  <c r="S63" i="4"/>
  <c r="T63" i="4"/>
  <c r="U63" i="4"/>
  <c r="E64" i="4"/>
  <c r="P64" i="4"/>
  <c r="Q64" i="4"/>
  <c r="R64" i="4"/>
  <c r="S64" i="4"/>
  <c r="T64" i="4"/>
  <c r="U64" i="4"/>
  <c r="E65" i="4"/>
  <c r="T65" i="4" s="1"/>
  <c r="P65" i="4"/>
  <c r="Q65" i="4"/>
  <c r="R65" i="4"/>
  <c r="S65" i="4"/>
  <c r="E66" i="4"/>
  <c r="P66" i="4"/>
  <c r="Q66" i="4"/>
  <c r="R66" i="4"/>
  <c r="S66" i="4"/>
  <c r="T66" i="4"/>
  <c r="U66" i="4"/>
  <c r="E67" i="4"/>
  <c r="T67" i="4" s="1"/>
  <c r="P67" i="4"/>
  <c r="Q67" i="4"/>
  <c r="R67" i="4"/>
  <c r="S67" i="4"/>
  <c r="B68" i="4"/>
  <c r="E68" i="4" s="1"/>
  <c r="C68" i="4"/>
  <c r="F68" i="4"/>
  <c r="G68" i="4"/>
  <c r="H68" i="4"/>
  <c r="I68" i="4"/>
  <c r="S68" i="4" s="1"/>
  <c r="J68" i="4"/>
  <c r="K68" i="4"/>
  <c r="L68" i="4"/>
  <c r="M68" i="4"/>
  <c r="N68" i="4"/>
  <c r="O68" i="4"/>
  <c r="P68" i="4"/>
  <c r="Q68" i="4"/>
  <c r="R68" i="4"/>
  <c r="B69" i="4"/>
  <c r="C69" i="4"/>
  <c r="E69" i="4" s="1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U69" i="4"/>
  <c r="E71" i="4"/>
  <c r="P71" i="4"/>
  <c r="Q71" i="4"/>
  <c r="U73" i="4" s="1"/>
  <c r="R71" i="4"/>
  <c r="S71" i="4"/>
  <c r="T71" i="4"/>
  <c r="U71" i="4"/>
  <c r="E72" i="4"/>
  <c r="T72" i="4" s="1"/>
  <c r="P72" i="4"/>
  <c r="Q72" i="4"/>
  <c r="R72" i="4"/>
  <c r="S72" i="4"/>
  <c r="B73" i="4"/>
  <c r="C73" i="4"/>
  <c r="E73" i="4"/>
  <c r="F73" i="4"/>
  <c r="G73" i="4"/>
  <c r="H73" i="4"/>
  <c r="R73" i="4" s="1"/>
  <c r="I73" i="4"/>
  <c r="Q73" i="4" s="1"/>
  <c r="J73" i="4"/>
  <c r="K73" i="4"/>
  <c r="L73" i="4"/>
  <c r="M73" i="4"/>
  <c r="N73" i="4"/>
  <c r="O73" i="4"/>
  <c r="T73" i="4"/>
  <c r="B74" i="4"/>
  <c r="C74" i="4"/>
  <c r="E74" i="4"/>
  <c r="F74" i="4"/>
  <c r="G74" i="4"/>
  <c r="H74" i="4"/>
  <c r="P74" i="4" s="1"/>
  <c r="I74" i="4"/>
  <c r="Q74" i="4" s="1"/>
  <c r="J74" i="4"/>
  <c r="K74" i="4"/>
  <c r="L74" i="4"/>
  <c r="M74" i="4"/>
  <c r="N74" i="4"/>
  <c r="O74" i="4"/>
  <c r="T74" i="4"/>
  <c r="U74" i="4"/>
  <c r="B75" i="4"/>
  <c r="C75" i="4"/>
  <c r="E75" i="4"/>
  <c r="F75" i="4"/>
  <c r="G75" i="4"/>
  <c r="H75" i="4"/>
  <c r="R75" i="4" s="1"/>
  <c r="I75" i="4"/>
  <c r="Q75" i="4" s="1"/>
  <c r="J75" i="4"/>
  <c r="K75" i="4"/>
  <c r="L75" i="4"/>
  <c r="M75" i="4"/>
  <c r="N75" i="4"/>
  <c r="O75" i="4"/>
  <c r="P75" i="4"/>
  <c r="A79" i="4"/>
  <c r="B82" i="4"/>
  <c r="C82" i="4"/>
  <c r="D82" i="4"/>
  <c r="F82" i="4"/>
  <c r="G82" i="4"/>
  <c r="H82" i="4"/>
  <c r="I82" i="4"/>
  <c r="J82" i="4"/>
  <c r="K82" i="4"/>
  <c r="L82" i="4"/>
  <c r="M82" i="4"/>
  <c r="E83" i="4"/>
  <c r="E82" i="4" s="1"/>
  <c r="E84" i="4"/>
  <c r="E85" i="4"/>
  <c r="E86" i="4"/>
  <c r="B87" i="4"/>
  <c r="C87" i="4"/>
  <c r="D87" i="4"/>
  <c r="F87" i="4"/>
  <c r="F115" i="4" s="1"/>
  <c r="G87" i="4"/>
  <c r="G115" i="4" s="1"/>
  <c r="H87" i="4"/>
  <c r="H114" i="4" s="1"/>
  <c r="I87" i="4"/>
  <c r="I114" i="4" s="1"/>
  <c r="J87" i="4"/>
  <c r="K87" i="4"/>
  <c r="L87" i="4"/>
  <c r="M87" i="4"/>
  <c r="N87" i="4"/>
  <c r="O87" i="4"/>
  <c r="S87" i="4"/>
  <c r="E88" i="4"/>
  <c r="U88" i="4" s="1"/>
  <c r="P88" i="4"/>
  <c r="P87" i="4" s="1"/>
  <c r="Q88" i="4"/>
  <c r="R88" i="4"/>
  <c r="S88" i="4"/>
  <c r="E89" i="4"/>
  <c r="T89" i="4" s="1"/>
  <c r="P89" i="4"/>
  <c r="Q89" i="4"/>
  <c r="Q87" i="4" s="1"/>
  <c r="R89" i="4"/>
  <c r="S89" i="4"/>
  <c r="E90" i="4"/>
  <c r="P90" i="4"/>
  <c r="Q90" i="4"/>
  <c r="R90" i="4"/>
  <c r="S90" i="4"/>
  <c r="T90" i="4"/>
  <c r="U90" i="4"/>
  <c r="E91" i="4"/>
  <c r="T91" i="4" s="1"/>
  <c r="P91" i="4"/>
  <c r="Q91" i="4"/>
  <c r="R91" i="4"/>
  <c r="S91" i="4"/>
  <c r="E92" i="4"/>
  <c r="T92" i="4" s="1"/>
  <c r="P92" i="4"/>
  <c r="Q92" i="4"/>
  <c r="R92" i="4"/>
  <c r="S92" i="4"/>
  <c r="E93" i="4"/>
  <c r="P93" i="4"/>
  <c r="Q93" i="4"/>
  <c r="R93" i="4"/>
  <c r="S93" i="4"/>
  <c r="T93" i="4"/>
  <c r="U93" i="4"/>
  <c r="E94" i="4"/>
  <c r="T94" i="4" s="1"/>
  <c r="P94" i="4"/>
  <c r="Q94" i="4"/>
  <c r="R94" i="4"/>
  <c r="R87" i="4" s="1"/>
  <c r="S94" i="4"/>
  <c r="E95" i="4"/>
  <c r="T95" i="4" s="1"/>
  <c r="P95" i="4"/>
  <c r="Q95" i="4"/>
  <c r="R95" i="4"/>
  <c r="S95" i="4"/>
  <c r="E96" i="4"/>
  <c r="P96" i="4"/>
  <c r="Q96" i="4"/>
  <c r="R96" i="4"/>
  <c r="S96" i="4"/>
  <c r="T96" i="4"/>
  <c r="U96" i="4"/>
  <c r="B97" i="4"/>
  <c r="B114" i="4" s="1"/>
  <c r="C97" i="4"/>
  <c r="C114" i="4" s="1"/>
  <c r="D97" i="4"/>
  <c r="D114" i="4" s="1"/>
  <c r="F97" i="4"/>
  <c r="F114" i="4" s="1"/>
  <c r="G97" i="4"/>
  <c r="H97" i="4"/>
  <c r="I97" i="4"/>
  <c r="J97" i="4"/>
  <c r="K97" i="4"/>
  <c r="K114" i="4" s="1"/>
  <c r="L97" i="4"/>
  <c r="L114" i="4" s="1"/>
  <c r="R114" i="4" s="1"/>
  <c r="M97" i="4"/>
  <c r="S97" i="4" s="1"/>
  <c r="R97" i="4"/>
  <c r="E98" i="4"/>
  <c r="R98" i="4"/>
  <c r="S98" i="4"/>
  <c r="T98" i="4"/>
  <c r="U98" i="4"/>
  <c r="E99" i="4"/>
  <c r="R99" i="4"/>
  <c r="S99" i="4"/>
  <c r="T99" i="4"/>
  <c r="U99" i="4"/>
  <c r="E100" i="4"/>
  <c r="T100" i="4" s="1"/>
  <c r="R100" i="4"/>
  <c r="S100" i="4"/>
  <c r="E101" i="4"/>
  <c r="U101" i="4" s="1"/>
  <c r="R101" i="4"/>
  <c r="S101" i="4"/>
  <c r="T101" i="4"/>
  <c r="E102" i="4"/>
  <c r="R102" i="4"/>
  <c r="S102" i="4"/>
  <c r="T102" i="4"/>
  <c r="U102" i="4"/>
  <c r="E103" i="4"/>
  <c r="R103" i="4"/>
  <c r="S103" i="4"/>
  <c r="T103" i="4"/>
  <c r="U103" i="4"/>
  <c r="E104" i="4"/>
  <c r="T104" i="4" s="1"/>
  <c r="R104" i="4"/>
  <c r="S104" i="4"/>
  <c r="E105" i="4"/>
  <c r="R105" i="4"/>
  <c r="S105" i="4"/>
  <c r="T105" i="4"/>
  <c r="U105" i="4"/>
  <c r="E106" i="4"/>
  <c r="U106" i="4" s="1"/>
  <c r="R106" i="4"/>
  <c r="S106" i="4"/>
  <c r="E107" i="4"/>
  <c r="R107" i="4"/>
  <c r="S107" i="4"/>
  <c r="T107" i="4"/>
  <c r="U107" i="4"/>
  <c r="E108" i="4"/>
  <c r="R108" i="4"/>
  <c r="S108" i="4"/>
  <c r="T108" i="4"/>
  <c r="U108" i="4"/>
  <c r="E109" i="4"/>
  <c r="R109" i="4"/>
  <c r="S109" i="4"/>
  <c r="T109" i="4"/>
  <c r="U109" i="4"/>
  <c r="E110" i="4"/>
  <c r="T110" i="4" s="1"/>
  <c r="R110" i="4"/>
  <c r="S110" i="4"/>
  <c r="E111" i="4"/>
  <c r="R111" i="4"/>
  <c r="S111" i="4"/>
  <c r="T111" i="4"/>
  <c r="U111" i="4"/>
  <c r="E112" i="4"/>
  <c r="R112" i="4"/>
  <c r="S112" i="4"/>
  <c r="T112" i="4"/>
  <c r="U112" i="4"/>
  <c r="R113" i="4"/>
  <c r="S113" i="4"/>
  <c r="T113" i="4"/>
  <c r="U113" i="4"/>
  <c r="G114" i="4"/>
  <c r="J114" i="4"/>
  <c r="N114" i="4"/>
  <c r="O114" i="4"/>
  <c r="B115" i="4"/>
  <c r="C115" i="4"/>
  <c r="D115" i="4"/>
  <c r="H115" i="4"/>
  <c r="I115" i="4"/>
  <c r="J115" i="4"/>
  <c r="K115" i="4"/>
  <c r="L115" i="4"/>
  <c r="M115" i="4"/>
  <c r="N115" i="4"/>
  <c r="O115" i="4"/>
  <c r="R115" i="4"/>
  <c r="S115" i="4"/>
  <c r="T114" i="6" l="1"/>
  <c r="U114" i="6"/>
  <c r="T115" i="5"/>
  <c r="U115" i="5"/>
  <c r="E114" i="5"/>
  <c r="U97" i="5"/>
  <c r="T97" i="5"/>
  <c r="P114" i="4"/>
  <c r="P115" i="4"/>
  <c r="U32" i="4"/>
  <c r="U35" i="4"/>
  <c r="T35" i="4"/>
  <c r="T61" i="4"/>
  <c r="U61" i="4"/>
  <c r="Q114" i="4"/>
  <c r="Q115" i="4"/>
  <c r="T87" i="4"/>
  <c r="R35" i="4"/>
  <c r="T69" i="4"/>
  <c r="U87" i="4"/>
  <c r="U65" i="4"/>
  <c r="U59" i="4"/>
  <c r="T32" i="4"/>
  <c r="T25" i="4"/>
  <c r="T10" i="4"/>
  <c r="U55" i="4"/>
  <c r="U89" i="4"/>
  <c r="U47" i="4"/>
  <c r="U16" i="4"/>
  <c r="T106" i="4"/>
  <c r="U92" i="4"/>
  <c r="U50" i="4"/>
  <c r="U26" i="4"/>
  <c r="U72" i="4"/>
  <c r="U110" i="4"/>
  <c r="U95" i="4"/>
  <c r="M114" i="4"/>
  <c r="S114" i="4" s="1"/>
  <c r="S73" i="4"/>
  <c r="S26" i="4"/>
  <c r="U17" i="4"/>
  <c r="R26" i="4"/>
  <c r="T17" i="4"/>
  <c r="S17" i="4"/>
  <c r="S74" i="4"/>
  <c r="P73" i="4"/>
  <c r="U67" i="4"/>
  <c r="U58" i="4"/>
  <c r="U42" i="4"/>
  <c r="R17" i="4"/>
  <c r="U12" i="4"/>
  <c r="U15" i="4"/>
  <c r="U100" i="4"/>
  <c r="U91" i="4"/>
  <c r="T88" i="4"/>
  <c r="E87" i="4"/>
  <c r="E115" i="4" s="1"/>
  <c r="U49" i="4"/>
  <c r="T46" i="4"/>
  <c r="S42" i="4"/>
  <c r="E97" i="4"/>
  <c r="R74" i="4"/>
  <c r="T42" i="4"/>
  <c r="T12" i="4"/>
  <c r="U94" i="4"/>
  <c r="S75" i="4"/>
  <c r="U68" i="4"/>
  <c r="U52" i="4"/>
  <c r="R42" i="4"/>
  <c r="U37" i="4"/>
  <c r="U29" i="4"/>
  <c r="U104" i="4"/>
  <c r="U40" i="4"/>
  <c r="E9" i="3"/>
  <c r="T9" i="3" s="1"/>
  <c r="P9" i="3"/>
  <c r="Q9" i="3"/>
  <c r="R9" i="3"/>
  <c r="S9" i="3"/>
  <c r="E10" i="3"/>
  <c r="T10" i="3" s="1"/>
  <c r="P10" i="3"/>
  <c r="Q10" i="3"/>
  <c r="R10" i="3"/>
  <c r="S10" i="3"/>
  <c r="U10" i="3"/>
  <c r="E11" i="3"/>
  <c r="T11" i="3" s="1"/>
  <c r="P11" i="3"/>
  <c r="Q11" i="3"/>
  <c r="R11" i="3"/>
  <c r="S11" i="3"/>
  <c r="U11" i="3"/>
  <c r="E12" i="3"/>
  <c r="T12" i="3" s="1"/>
  <c r="P12" i="3"/>
  <c r="Q12" i="3"/>
  <c r="R12" i="3"/>
  <c r="S12" i="3"/>
  <c r="E13" i="3"/>
  <c r="T13" i="3" s="1"/>
  <c r="P13" i="3"/>
  <c r="Q13" i="3"/>
  <c r="R13" i="3"/>
  <c r="S13" i="3"/>
  <c r="E14" i="3"/>
  <c r="T14" i="3" s="1"/>
  <c r="P14" i="3"/>
  <c r="Q14" i="3"/>
  <c r="R14" i="3"/>
  <c r="S14" i="3"/>
  <c r="E15" i="3"/>
  <c r="U15" i="3" s="1"/>
  <c r="P15" i="3"/>
  <c r="Q15" i="3"/>
  <c r="R15" i="3"/>
  <c r="S15" i="3"/>
  <c r="E16" i="3"/>
  <c r="P16" i="3"/>
  <c r="Q16" i="3"/>
  <c r="R16" i="3"/>
  <c r="S16" i="3"/>
  <c r="T16" i="3"/>
  <c r="U16" i="3"/>
  <c r="B17" i="3"/>
  <c r="C17" i="3"/>
  <c r="E17" i="3"/>
  <c r="F17" i="3"/>
  <c r="G17" i="3"/>
  <c r="H17" i="3"/>
  <c r="P17" i="3" s="1"/>
  <c r="I17" i="3"/>
  <c r="Q17" i="3" s="1"/>
  <c r="J17" i="3"/>
  <c r="K17" i="3"/>
  <c r="L17" i="3"/>
  <c r="M17" i="3"/>
  <c r="N17" i="3"/>
  <c r="O17" i="3"/>
  <c r="E19" i="3"/>
  <c r="P19" i="3"/>
  <c r="Q19" i="3"/>
  <c r="R19" i="3"/>
  <c r="S19" i="3"/>
  <c r="T19" i="3"/>
  <c r="U19" i="3"/>
  <c r="E20" i="3"/>
  <c r="U20" i="3" s="1"/>
  <c r="P20" i="3"/>
  <c r="Q20" i="3"/>
  <c r="R20" i="3"/>
  <c r="S20" i="3"/>
  <c r="T20" i="3"/>
  <c r="E21" i="3"/>
  <c r="P21" i="3"/>
  <c r="Q21" i="3"/>
  <c r="R21" i="3"/>
  <c r="S21" i="3"/>
  <c r="T21" i="3"/>
  <c r="U21" i="3"/>
  <c r="E22" i="3"/>
  <c r="P22" i="3"/>
  <c r="Q22" i="3"/>
  <c r="R22" i="3"/>
  <c r="S22" i="3"/>
  <c r="T22" i="3"/>
  <c r="U22" i="3"/>
  <c r="E23" i="3"/>
  <c r="P23" i="3"/>
  <c r="Q23" i="3"/>
  <c r="R23" i="3"/>
  <c r="S23" i="3"/>
  <c r="T23" i="3"/>
  <c r="U23" i="3"/>
  <c r="E24" i="3"/>
  <c r="T24" i="3" s="1"/>
  <c r="P24" i="3"/>
  <c r="Q24" i="3"/>
  <c r="R24" i="3"/>
  <c r="S24" i="3"/>
  <c r="E25" i="3"/>
  <c r="T25" i="3" s="1"/>
  <c r="P25" i="3"/>
  <c r="Q25" i="3"/>
  <c r="R25" i="3"/>
  <c r="S25" i="3"/>
  <c r="U25" i="3"/>
  <c r="B26" i="3"/>
  <c r="C26" i="3"/>
  <c r="E26" i="3"/>
  <c r="U26" i="3" s="1"/>
  <c r="F26" i="3"/>
  <c r="G26" i="3"/>
  <c r="H26" i="3"/>
  <c r="P26" i="3" s="1"/>
  <c r="I26" i="3"/>
  <c r="Q26" i="3" s="1"/>
  <c r="J26" i="3"/>
  <c r="K26" i="3"/>
  <c r="L26" i="3"/>
  <c r="M26" i="3"/>
  <c r="N26" i="3"/>
  <c r="O26" i="3"/>
  <c r="R26" i="3"/>
  <c r="E28" i="3"/>
  <c r="P28" i="3"/>
  <c r="Q28" i="3"/>
  <c r="R28" i="3"/>
  <c r="S28" i="3"/>
  <c r="T28" i="3"/>
  <c r="U28" i="3"/>
  <c r="E29" i="3"/>
  <c r="T29" i="3" s="1"/>
  <c r="P29" i="3"/>
  <c r="Q29" i="3"/>
  <c r="R29" i="3"/>
  <c r="S29" i="3"/>
  <c r="E30" i="3"/>
  <c r="P30" i="3"/>
  <c r="Q30" i="3"/>
  <c r="R30" i="3"/>
  <c r="S30" i="3"/>
  <c r="T30" i="3"/>
  <c r="U30" i="3"/>
  <c r="E31" i="3"/>
  <c r="P31" i="3"/>
  <c r="Q31" i="3"/>
  <c r="R31" i="3"/>
  <c r="S31" i="3"/>
  <c r="T31" i="3"/>
  <c r="U31" i="3"/>
  <c r="B32" i="3"/>
  <c r="E32" i="3" s="1"/>
  <c r="C32" i="3"/>
  <c r="F32" i="3"/>
  <c r="G32" i="3"/>
  <c r="H32" i="3"/>
  <c r="P32" i="3" s="1"/>
  <c r="I32" i="3"/>
  <c r="J32" i="3"/>
  <c r="K32" i="3"/>
  <c r="L32" i="3"/>
  <c r="M32" i="3"/>
  <c r="N32" i="3"/>
  <c r="O32" i="3"/>
  <c r="Q32" i="3"/>
  <c r="S32" i="3"/>
  <c r="E34" i="3"/>
  <c r="T34" i="3" s="1"/>
  <c r="P34" i="3"/>
  <c r="Q34" i="3"/>
  <c r="U34" i="3" s="1"/>
  <c r="R34" i="3"/>
  <c r="S34" i="3"/>
  <c r="B35" i="3"/>
  <c r="E35" i="3" s="1"/>
  <c r="C35" i="3"/>
  <c r="F35" i="3"/>
  <c r="G35" i="3"/>
  <c r="H35" i="3"/>
  <c r="I35" i="3"/>
  <c r="J35" i="3"/>
  <c r="K35" i="3"/>
  <c r="L35" i="3"/>
  <c r="P35" i="3" s="1"/>
  <c r="M35" i="3"/>
  <c r="N35" i="3"/>
  <c r="O35" i="3"/>
  <c r="Q35" i="3"/>
  <c r="R35" i="3"/>
  <c r="S35" i="3"/>
  <c r="E37" i="3"/>
  <c r="T37" i="3" s="1"/>
  <c r="P37" i="3"/>
  <c r="Q37" i="3"/>
  <c r="R37" i="3"/>
  <c r="S37" i="3"/>
  <c r="E38" i="3"/>
  <c r="P38" i="3"/>
  <c r="Q38" i="3"/>
  <c r="R38" i="3"/>
  <c r="S38" i="3"/>
  <c r="T38" i="3"/>
  <c r="U38" i="3"/>
  <c r="E39" i="3"/>
  <c r="P39" i="3"/>
  <c r="Q39" i="3"/>
  <c r="R39" i="3"/>
  <c r="S39" i="3"/>
  <c r="T39" i="3"/>
  <c r="U39" i="3"/>
  <c r="E40" i="3"/>
  <c r="T40" i="3" s="1"/>
  <c r="P40" i="3"/>
  <c r="Q40" i="3"/>
  <c r="R40" i="3"/>
  <c r="S40" i="3"/>
  <c r="E41" i="3"/>
  <c r="P41" i="3"/>
  <c r="Q41" i="3"/>
  <c r="R41" i="3"/>
  <c r="S41" i="3"/>
  <c r="T41" i="3"/>
  <c r="U41" i="3"/>
  <c r="B42" i="3"/>
  <c r="E42" i="3" s="1"/>
  <c r="C42" i="3"/>
  <c r="F42" i="3"/>
  <c r="G42" i="3"/>
  <c r="H42" i="3"/>
  <c r="R42" i="3" s="1"/>
  <c r="I42" i="3"/>
  <c r="Q42" i="3" s="1"/>
  <c r="J42" i="3"/>
  <c r="K42" i="3"/>
  <c r="L42" i="3"/>
  <c r="M42" i="3"/>
  <c r="N42" i="3"/>
  <c r="O42" i="3"/>
  <c r="P42" i="3"/>
  <c r="E44" i="3"/>
  <c r="P44" i="3"/>
  <c r="Q44" i="3"/>
  <c r="R44" i="3"/>
  <c r="S44" i="3"/>
  <c r="T44" i="3"/>
  <c r="U44" i="3"/>
  <c r="E45" i="3"/>
  <c r="P45" i="3"/>
  <c r="T45" i="3" s="1"/>
  <c r="Q45" i="3"/>
  <c r="R45" i="3"/>
  <c r="S45" i="3"/>
  <c r="E46" i="3"/>
  <c r="U46" i="3" s="1"/>
  <c r="P46" i="3"/>
  <c r="Q46" i="3"/>
  <c r="R46" i="3"/>
  <c r="S46" i="3"/>
  <c r="E47" i="3"/>
  <c r="P47" i="3"/>
  <c r="Q47" i="3"/>
  <c r="R47" i="3"/>
  <c r="S47" i="3"/>
  <c r="T47" i="3"/>
  <c r="U47" i="3"/>
  <c r="E48" i="3"/>
  <c r="P48" i="3"/>
  <c r="Q48" i="3"/>
  <c r="R48" i="3"/>
  <c r="S48" i="3"/>
  <c r="T48" i="3"/>
  <c r="U48" i="3"/>
  <c r="E49" i="3"/>
  <c r="T49" i="3" s="1"/>
  <c r="P49" i="3"/>
  <c r="Q49" i="3"/>
  <c r="R49" i="3"/>
  <c r="S49" i="3"/>
  <c r="E50" i="3"/>
  <c r="P50" i="3"/>
  <c r="Q50" i="3"/>
  <c r="R50" i="3"/>
  <c r="S50" i="3"/>
  <c r="T50" i="3"/>
  <c r="U50" i="3"/>
  <c r="E51" i="3"/>
  <c r="P51" i="3"/>
  <c r="Q51" i="3"/>
  <c r="R51" i="3"/>
  <c r="S51" i="3"/>
  <c r="T51" i="3"/>
  <c r="U51" i="3"/>
  <c r="E52" i="3"/>
  <c r="T52" i="3" s="1"/>
  <c r="P52" i="3"/>
  <c r="Q52" i="3"/>
  <c r="R52" i="3"/>
  <c r="S52" i="3"/>
  <c r="E53" i="3"/>
  <c r="P53" i="3"/>
  <c r="Q53" i="3"/>
  <c r="R53" i="3"/>
  <c r="S53" i="3"/>
  <c r="T53" i="3"/>
  <c r="U53" i="3"/>
  <c r="E54" i="3"/>
  <c r="P54" i="3"/>
  <c r="Q54" i="3"/>
  <c r="R54" i="3"/>
  <c r="S54" i="3"/>
  <c r="T54" i="3"/>
  <c r="U54" i="3"/>
  <c r="B55" i="3"/>
  <c r="E55" i="3" s="1"/>
  <c r="C55" i="3"/>
  <c r="F55" i="3"/>
  <c r="G55" i="3"/>
  <c r="H55" i="3"/>
  <c r="P55" i="3" s="1"/>
  <c r="I55" i="3"/>
  <c r="J55" i="3"/>
  <c r="K55" i="3"/>
  <c r="L55" i="3"/>
  <c r="M55" i="3"/>
  <c r="N55" i="3"/>
  <c r="O55" i="3"/>
  <c r="Q55" i="3"/>
  <c r="S55" i="3"/>
  <c r="U55" i="3"/>
  <c r="E57" i="3"/>
  <c r="T57" i="3" s="1"/>
  <c r="P57" i="3"/>
  <c r="Q57" i="3"/>
  <c r="R57" i="3"/>
  <c r="S57" i="3"/>
  <c r="U57" i="3"/>
  <c r="E58" i="3"/>
  <c r="U58" i="3" s="1"/>
  <c r="P58" i="3"/>
  <c r="Q58" i="3"/>
  <c r="R58" i="3"/>
  <c r="S58" i="3"/>
  <c r="E59" i="3"/>
  <c r="P59" i="3"/>
  <c r="Q59" i="3"/>
  <c r="R59" i="3"/>
  <c r="S59" i="3"/>
  <c r="T59" i="3"/>
  <c r="U59" i="3"/>
  <c r="E60" i="3"/>
  <c r="U60" i="3" s="1"/>
  <c r="P60" i="3"/>
  <c r="Q60" i="3"/>
  <c r="R60" i="3"/>
  <c r="S60" i="3"/>
  <c r="T60" i="3"/>
  <c r="B61" i="3"/>
  <c r="C61" i="3"/>
  <c r="E61" i="3" s="1"/>
  <c r="H61" i="3"/>
  <c r="I61" i="3"/>
  <c r="J61" i="3"/>
  <c r="K61" i="3"/>
  <c r="L61" i="3"/>
  <c r="M61" i="3"/>
  <c r="N61" i="3"/>
  <c r="O61" i="3"/>
  <c r="P61" i="3"/>
  <c r="Q61" i="3"/>
  <c r="R61" i="3"/>
  <c r="S61" i="3"/>
  <c r="E63" i="3"/>
  <c r="T68" i="3" s="1"/>
  <c r="P63" i="3"/>
  <c r="Q63" i="3"/>
  <c r="R63" i="3"/>
  <c r="S63" i="3"/>
  <c r="T63" i="3"/>
  <c r="U63" i="3"/>
  <c r="E64" i="3"/>
  <c r="T64" i="3" s="1"/>
  <c r="P64" i="3"/>
  <c r="Q64" i="3"/>
  <c r="R64" i="3"/>
  <c r="S64" i="3"/>
  <c r="E65" i="3"/>
  <c r="T65" i="3" s="1"/>
  <c r="P65" i="3"/>
  <c r="Q65" i="3"/>
  <c r="R65" i="3"/>
  <c r="S65" i="3"/>
  <c r="U65" i="3"/>
  <c r="E66" i="3"/>
  <c r="T66" i="3" s="1"/>
  <c r="P66" i="3"/>
  <c r="Q66" i="3"/>
  <c r="R66" i="3"/>
  <c r="S66" i="3"/>
  <c r="U66" i="3"/>
  <c r="E67" i="3"/>
  <c r="U67" i="3" s="1"/>
  <c r="P67" i="3"/>
  <c r="Q67" i="3"/>
  <c r="R67" i="3"/>
  <c r="S67" i="3"/>
  <c r="B68" i="3"/>
  <c r="C68" i="3"/>
  <c r="E68" i="3"/>
  <c r="F68" i="3"/>
  <c r="G68" i="3"/>
  <c r="H68" i="3"/>
  <c r="P68" i="3" s="1"/>
  <c r="I68" i="3"/>
  <c r="J68" i="3"/>
  <c r="K68" i="3"/>
  <c r="L68" i="3"/>
  <c r="M68" i="3"/>
  <c r="N68" i="3"/>
  <c r="O68" i="3"/>
  <c r="Q68" i="3"/>
  <c r="R68" i="3"/>
  <c r="S68" i="3"/>
  <c r="B69" i="3"/>
  <c r="C69" i="3"/>
  <c r="E69" i="3"/>
  <c r="F69" i="3"/>
  <c r="G69" i="3"/>
  <c r="H69" i="3"/>
  <c r="I69" i="3"/>
  <c r="S69" i="3" s="1"/>
  <c r="J69" i="3"/>
  <c r="K69" i="3"/>
  <c r="L69" i="3"/>
  <c r="M69" i="3"/>
  <c r="N69" i="3"/>
  <c r="O69" i="3"/>
  <c r="P69" i="3"/>
  <c r="Q69" i="3"/>
  <c r="R69" i="3"/>
  <c r="U69" i="3"/>
  <c r="E71" i="3"/>
  <c r="T71" i="3" s="1"/>
  <c r="P71" i="3"/>
  <c r="Q71" i="3"/>
  <c r="R71" i="3"/>
  <c r="S71" i="3"/>
  <c r="E72" i="3"/>
  <c r="P72" i="3"/>
  <c r="T72" i="3" s="1"/>
  <c r="Q72" i="3"/>
  <c r="R72" i="3"/>
  <c r="S72" i="3"/>
  <c r="U72" i="3"/>
  <c r="B73" i="3"/>
  <c r="C73" i="3"/>
  <c r="E73" i="3"/>
  <c r="F73" i="3"/>
  <c r="G73" i="3"/>
  <c r="H73" i="3"/>
  <c r="P73" i="3" s="1"/>
  <c r="I73" i="3"/>
  <c r="Q73" i="3" s="1"/>
  <c r="J73" i="3"/>
  <c r="K73" i="3"/>
  <c r="L73" i="3"/>
  <c r="M73" i="3"/>
  <c r="N73" i="3"/>
  <c r="O73" i="3"/>
  <c r="B74" i="3"/>
  <c r="E74" i="3" s="1"/>
  <c r="C74" i="3"/>
  <c r="F74" i="3"/>
  <c r="G74" i="3"/>
  <c r="H74" i="3"/>
  <c r="P74" i="3" s="1"/>
  <c r="I74" i="3"/>
  <c r="S74" i="3" s="1"/>
  <c r="J74" i="3"/>
  <c r="K74" i="3"/>
  <c r="L74" i="3"/>
  <c r="M74" i="3"/>
  <c r="N74" i="3"/>
  <c r="O74" i="3"/>
  <c r="B75" i="3"/>
  <c r="C75" i="3"/>
  <c r="E75" i="3"/>
  <c r="F75" i="3"/>
  <c r="G75" i="3"/>
  <c r="H75" i="3"/>
  <c r="R75" i="3" s="1"/>
  <c r="I75" i="3"/>
  <c r="S75" i="3" s="1"/>
  <c r="J75" i="3"/>
  <c r="K75" i="3"/>
  <c r="L75" i="3"/>
  <c r="M75" i="3"/>
  <c r="N75" i="3"/>
  <c r="O75" i="3"/>
  <c r="P75" i="3"/>
  <c r="Q75" i="3"/>
  <c r="A79" i="3"/>
  <c r="B82" i="3"/>
  <c r="C82" i="3"/>
  <c r="D82" i="3"/>
  <c r="F82" i="3"/>
  <c r="G82" i="3"/>
  <c r="H82" i="3"/>
  <c r="I82" i="3"/>
  <c r="J82" i="3"/>
  <c r="K82" i="3"/>
  <c r="L82" i="3"/>
  <c r="M82" i="3"/>
  <c r="E83" i="3"/>
  <c r="E82" i="3" s="1"/>
  <c r="E84" i="3"/>
  <c r="E85" i="3"/>
  <c r="E86" i="3"/>
  <c r="B87" i="3"/>
  <c r="C87" i="3"/>
  <c r="D87" i="3"/>
  <c r="F87" i="3"/>
  <c r="F115" i="3" s="1"/>
  <c r="G87" i="3"/>
  <c r="H87" i="3"/>
  <c r="I87" i="3"/>
  <c r="J87" i="3"/>
  <c r="K87" i="3"/>
  <c r="L87" i="3"/>
  <c r="L114" i="3" s="1"/>
  <c r="R114" i="3" s="1"/>
  <c r="M87" i="3"/>
  <c r="N87" i="3"/>
  <c r="O87" i="3"/>
  <c r="E88" i="3"/>
  <c r="E87" i="3" s="1"/>
  <c r="E115" i="3" s="1"/>
  <c r="P88" i="3"/>
  <c r="P87" i="3" s="1"/>
  <c r="Q88" i="3"/>
  <c r="Q87" i="3" s="1"/>
  <c r="R88" i="3"/>
  <c r="S88" i="3"/>
  <c r="E89" i="3"/>
  <c r="P89" i="3"/>
  <c r="Q89" i="3"/>
  <c r="R89" i="3"/>
  <c r="S89" i="3"/>
  <c r="T89" i="3"/>
  <c r="U89" i="3"/>
  <c r="E90" i="3"/>
  <c r="P90" i="3"/>
  <c r="Q90" i="3"/>
  <c r="R90" i="3"/>
  <c r="S90" i="3"/>
  <c r="T90" i="3"/>
  <c r="U90" i="3"/>
  <c r="E91" i="3"/>
  <c r="T91" i="3" s="1"/>
  <c r="P91" i="3"/>
  <c r="Q91" i="3"/>
  <c r="R91" i="3"/>
  <c r="R87" i="3" s="1"/>
  <c r="S91" i="3"/>
  <c r="E92" i="3"/>
  <c r="P92" i="3"/>
  <c r="Q92" i="3"/>
  <c r="R92" i="3"/>
  <c r="S92" i="3"/>
  <c r="T92" i="3"/>
  <c r="U92" i="3"/>
  <c r="E93" i="3"/>
  <c r="P93" i="3"/>
  <c r="Q93" i="3"/>
  <c r="R93" i="3"/>
  <c r="S93" i="3"/>
  <c r="T93" i="3"/>
  <c r="U93" i="3"/>
  <c r="E94" i="3"/>
  <c r="T94" i="3" s="1"/>
  <c r="P94" i="3"/>
  <c r="Q94" i="3"/>
  <c r="R94" i="3"/>
  <c r="S94" i="3"/>
  <c r="S87" i="3" s="1"/>
  <c r="E95" i="3"/>
  <c r="P95" i="3"/>
  <c r="Q95" i="3"/>
  <c r="R95" i="3"/>
  <c r="S95" i="3"/>
  <c r="T95" i="3"/>
  <c r="U95" i="3"/>
  <c r="E96" i="3"/>
  <c r="P96" i="3"/>
  <c r="Q96" i="3"/>
  <c r="R96" i="3"/>
  <c r="S96" i="3"/>
  <c r="T96" i="3"/>
  <c r="U96" i="3"/>
  <c r="B97" i="3"/>
  <c r="B114" i="3" s="1"/>
  <c r="C97" i="3"/>
  <c r="C114" i="3" s="1"/>
  <c r="D97" i="3"/>
  <c r="D114" i="3" s="1"/>
  <c r="F97" i="3"/>
  <c r="F114" i="3" s="1"/>
  <c r="G97" i="3"/>
  <c r="G114" i="3" s="1"/>
  <c r="H97" i="3"/>
  <c r="I97" i="3"/>
  <c r="J97" i="3"/>
  <c r="K97" i="3"/>
  <c r="L97" i="3"/>
  <c r="M97" i="3"/>
  <c r="R97" i="3"/>
  <c r="S97" i="3"/>
  <c r="E98" i="3"/>
  <c r="R98" i="3"/>
  <c r="S98" i="3"/>
  <c r="T98" i="3"/>
  <c r="U98" i="3"/>
  <c r="E99" i="3"/>
  <c r="T99" i="3" s="1"/>
  <c r="R99" i="3"/>
  <c r="S99" i="3"/>
  <c r="U99" i="3"/>
  <c r="E100" i="3"/>
  <c r="T100" i="3" s="1"/>
  <c r="R100" i="3"/>
  <c r="S100" i="3"/>
  <c r="E101" i="3"/>
  <c r="R101" i="3"/>
  <c r="S101" i="3"/>
  <c r="T101" i="3"/>
  <c r="U101" i="3"/>
  <c r="E102" i="3"/>
  <c r="T102" i="3" s="1"/>
  <c r="R102" i="3"/>
  <c r="S102" i="3"/>
  <c r="U102" i="3"/>
  <c r="E103" i="3"/>
  <c r="R103" i="3"/>
  <c r="S103" i="3"/>
  <c r="T103" i="3"/>
  <c r="U103" i="3"/>
  <c r="E104" i="3"/>
  <c r="U104" i="3" s="1"/>
  <c r="R104" i="3"/>
  <c r="S104" i="3"/>
  <c r="T104" i="3"/>
  <c r="E105" i="3"/>
  <c r="R105" i="3"/>
  <c r="S105" i="3"/>
  <c r="T105" i="3"/>
  <c r="U105" i="3"/>
  <c r="E106" i="3"/>
  <c r="R106" i="3"/>
  <c r="S106" i="3"/>
  <c r="T106" i="3"/>
  <c r="U106" i="3"/>
  <c r="E107" i="3"/>
  <c r="R107" i="3"/>
  <c r="S107" i="3"/>
  <c r="T107" i="3"/>
  <c r="U107" i="3"/>
  <c r="E108" i="3"/>
  <c r="R108" i="3"/>
  <c r="S108" i="3"/>
  <c r="T108" i="3"/>
  <c r="U108" i="3"/>
  <c r="E109" i="3"/>
  <c r="T109" i="3" s="1"/>
  <c r="R109" i="3"/>
  <c r="S109" i="3"/>
  <c r="E110" i="3"/>
  <c r="R110" i="3"/>
  <c r="S110" i="3"/>
  <c r="T110" i="3"/>
  <c r="U110" i="3"/>
  <c r="E111" i="3"/>
  <c r="R111" i="3"/>
  <c r="S111" i="3"/>
  <c r="T111" i="3"/>
  <c r="U111" i="3"/>
  <c r="E112" i="3"/>
  <c r="U112" i="3" s="1"/>
  <c r="R112" i="3"/>
  <c r="S112" i="3"/>
  <c r="T112" i="3"/>
  <c r="R113" i="3"/>
  <c r="S113" i="3"/>
  <c r="T113" i="3"/>
  <c r="U113" i="3"/>
  <c r="H114" i="3"/>
  <c r="I114" i="3"/>
  <c r="J114" i="3"/>
  <c r="K114" i="3"/>
  <c r="M114" i="3"/>
  <c r="N114" i="3"/>
  <c r="O114" i="3"/>
  <c r="S114" i="3"/>
  <c r="B115" i="3"/>
  <c r="C115" i="3"/>
  <c r="D115" i="3"/>
  <c r="G115" i="3"/>
  <c r="H115" i="3"/>
  <c r="I115" i="3"/>
  <c r="J115" i="3"/>
  <c r="K115" i="3"/>
  <c r="L115" i="3"/>
  <c r="M115" i="3"/>
  <c r="N115" i="3"/>
  <c r="O115" i="3"/>
  <c r="R115" i="3"/>
  <c r="S115" i="3"/>
  <c r="T114" i="5" l="1"/>
  <c r="U114" i="5"/>
  <c r="T115" i="4"/>
  <c r="U115" i="4"/>
  <c r="E114" i="4"/>
  <c r="T97" i="4"/>
  <c r="U97" i="4"/>
  <c r="T115" i="3"/>
  <c r="U115" i="3"/>
  <c r="T61" i="3"/>
  <c r="U61" i="3"/>
  <c r="T32" i="3"/>
  <c r="U32" i="3"/>
  <c r="T55" i="3"/>
  <c r="U35" i="3"/>
  <c r="T35" i="3"/>
  <c r="Q115" i="3"/>
  <c r="Q114" i="3"/>
  <c r="P114" i="3"/>
  <c r="P115" i="3"/>
  <c r="E97" i="3"/>
  <c r="T69" i="3"/>
  <c r="U87" i="3"/>
  <c r="U45" i="3"/>
  <c r="U14" i="3"/>
  <c r="T87" i="3"/>
  <c r="U13" i="3"/>
  <c r="R55" i="3"/>
  <c r="T73" i="3"/>
  <c r="T26" i="3"/>
  <c r="U73" i="3"/>
  <c r="S73" i="3"/>
  <c r="S26" i="3"/>
  <c r="R73" i="3"/>
  <c r="T17" i="3"/>
  <c r="S17" i="3"/>
  <c r="R17" i="3"/>
  <c r="R32" i="3"/>
  <c r="U74" i="3"/>
  <c r="T74" i="3"/>
  <c r="U71" i="3"/>
  <c r="U64" i="3"/>
  <c r="U24" i="3"/>
  <c r="U9" i="3"/>
  <c r="U42" i="3"/>
  <c r="U12" i="3"/>
  <c r="U88" i="3"/>
  <c r="U75" i="3"/>
  <c r="R74" i="3"/>
  <c r="T67" i="3"/>
  <c r="T58" i="3"/>
  <c r="U100" i="3"/>
  <c r="U91" i="3"/>
  <c r="T88" i="3"/>
  <c r="T75" i="3"/>
  <c r="Q74" i="3"/>
  <c r="U49" i="3"/>
  <c r="T46" i="3"/>
  <c r="S42" i="3"/>
  <c r="T15" i="3"/>
  <c r="U17" i="3"/>
  <c r="U109" i="3"/>
  <c r="U94" i="3"/>
  <c r="U68" i="3"/>
  <c r="U52" i="3"/>
  <c r="U37" i="3"/>
  <c r="U29" i="3"/>
  <c r="T42" i="3"/>
  <c r="U40" i="3"/>
  <c r="E9" i="2"/>
  <c r="P9" i="2"/>
  <c r="Q9" i="2"/>
  <c r="R9" i="2"/>
  <c r="S9" i="2"/>
  <c r="U9" i="2"/>
  <c r="E10" i="2"/>
  <c r="P10" i="2"/>
  <c r="T10" i="2" s="1"/>
  <c r="Q10" i="2"/>
  <c r="R10" i="2"/>
  <c r="S10" i="2"/>
  <c r="U10" i="2"/>
  <c r="E11" i="2"/>
  <c r="P11" i="2"/>
  <c r="T11" i="2" s="1"/>
  <c r="Q11" i="2"/>
  <c r="R11" i="2"/>
  <c r="S11" i="2"/>
  <c r="U11" i="2"/>
  <c r="E12" i="2"/>
  <c r="T12" i="2" s="1"/>
  <c r="P12" i="2"/>
  <c r="Q12" i="2"/>
  <c r="R12" i="2"/>
  <c r="S12" i="2"/>
  <c r="E13" i="2"/>
  <c r="T13" i="2" s="1"/>
  <c r="P13" i="2"/>
  <c r="Q13" i="2"/>
  <c r="R13" i="2"/>
  <c r="S13" i="2"/>
  <c r="E14" i="2"/>
  <c r="T14" i="2" s="1"/>
  <c r="P14" i="2"/>
  <c r="Q14" i="2"/>
  <c r="U14" i="2" s="1"/>
  <c r="R14" i="2"/>
  <c r="S14" i="2"/>
  <c r="E15" i="2"/>
  <c r="T15" i="2" s="1"/>
  <c r="P15" i="2"/>
  <c r="Q15" i="2"/>
  <c r="R15" i="2"/>
  <c r="S15" i="2"/>
  <c r="E16" i="2"/>
  <c r="T16" i="2" s="1"/>
  <c r="P16" i="2"/>
  <c r="Q16" i="2"/>
  <c r="R16" i="2"/>
  <c r="S16" i="2"/>
  <c r="U16" i="2"/>
  <c r="B17" i="2"/>
  <c r="E17" i="2" s="1"/>
  <c r="C17" i="2"/>
  <c r="F17" i="2"/>
  <c r="G17" i="2"/>
  <c r="H17" i="2"/>
  <c r="P17" i="2" s="1"/>
  <c r="I17" i="2"/>
  <c r="Q17" i="2" s="1"/>
  <c r="U17" i="2" s="1"/>
  <c r="J17" i="2"/>
  <c r="K17" i="2"/>
  <c r="L17" i="2"/>
  <c r="M17" i="2"/>
  <c r="N17" i="2"/>
  <c r="O17" i="2"/>
  <c r="R17" i="2"/>
  <c r="S17" i="2"/>
  <c r="E19" i="2"/>
  <c r="P19" i="2"/>
  <c r="Q19" i="2"/>
  <c r="R19" i="2"/>
  <c r="S19" i="2"/>
  <c r="T19" i="2"/>
  <c r="U19" i="2"/>
  <c r="E20" i="2"/>
  <c r="P20" i="2"/>
  <c r="Q20" i="2"/>
  <c r="R20" i="2"/>
  <c r="S20" i="2"/>
  <c r="T20" i="2"/>
  <c r="U20" i="2"/>
  <c r="E21" i="2"/>
  <c r="U21" i="2" s="1"/>
  <c r="P21" i="2"/>
  <c r="Q21" i="2"/>
  <c r="R21" i="2"/>
  <c r="S21" i="2"/>
  <c r="T21" i="2"/>
  <c r="E22" i="2"/>
  <c r="T22" i="2" s="1"/>
  <c r="P22" i="2"/>
  <c r="Q22" i="2"/>
  <c r="R22" i="2"/>
  <c r="S22" i="2"/>
  <c r="E23" i="2"/>
  <c r="T23" i="2" s="1"/>
  <c r="P23" i="2"/>
  <c r="Q23" i="2"/>
  <c r="R23" i="2"/>
  <c r="S23" i="2"/>
  <c r="E24" i="2"/>
  <c r="T24" i="2" s="1"/>
  <c r="P24" i="2"/>
  <c r="Q24" i="2"/>
  <c r="R24" i="2"/>
  <c r="S24" i="2"/>
  <c r="U24" i="2"/>
  <c r="E25" i="2"/>
  <c r="P25" i="2"/>
  <c r="Q25" i="2"/>
  <c r="R25" i="2"/>
  <c r="S25" i="2"/>
  <c r="T25" i="2"/>
  <c r="U25" i="2"/>
  <c r="B26" i="2"/>
  <c r="E26" i="2" s="1"/>
  <c r="C26" i="2"/>
  <c r="F26" i="2"/>
  <c r="G26" i="2"/>
  <c r="H26" i="2"/>
  <c r="P26" i="2" s="1"/>
  <c r="I26" i="2"/>
  <c r="Q26" i="2" s="1"/>
  <c r="J26" i="2"/>
  <c r="K26" i="2"/>
  <c r="L26" i="2"/>
  <c r="M26" i="2"/>
  <c r="N26" i="2"/>
  <c r="O26" i="2"/>
  <c r="E28" i="2"/>
  <c r="T28" i="2" s="1"/>
  <c r="P28" i="2"/>
  <c r="Q28" i="2"/>
  <c r="R28" i="2"/>
  <c r="S28" i="2"/>
  <c r="E29" i="2"/>
  <c r="U29" i="2" s="1"/>
  <c r="P29" i="2"/>
  <c r="Q29" i="2"/>
  <c r="R29" i="2"/>
  <c r="S29" i="2"/>
  <c r="T29" i="2"/>
  <c r="E30" i="2"/>
  <c r="P30" i="2"/>
  <c r="Q30" i="2"/>
  <c r="U30" i="2" s="1"/>
  <c r="R30" i="2"/>
  <c r="S30" i="2"/>
  <c r="T30" i="2"/>
  <c r="E31" i="2"/>
  <c r="U31" i="2" s="1"/>
  <c r="P31" i="2"/>
  <c r="Q31" i="2"/>
  <c r="R31" i="2"/>
  <c r="S31" i="2"/>
  <c r="T31" i="2"/>
  <c r="B32" i="2"/>
  <c r="C32" i="2"/>
  <c r="E32" i="2"/>
  <c r="T32" i="2" s="1"/>
  <c r="F32" i="2"/>
  <c r="G32" i="2"/>
  <c r="H32" i="2"/>
  <c r="R32" i="2" s="1"/>
  <c r="I32" i="2"/>
  <c r="Q32" i="2" s="1"/>
  <c r="J32" i="2"/>
  <c r="K32" i="2"/>
  <c r="L32" i="2"/>
  <c r="M32" i="2"/>
  <c r="N32" i="2"/>
  <c r="O32" i="2"/>
  <c r="P32" i="2"/>
  <c r="E34" i="2"/>
  <c r="P34" i="2"/>
  <c r="T34" i="2" s="1"/>
  <c r="Q34" i="2"/>
  <c r="R34" i="2"/>
  <c r="S34" i="2"/>
  <c r="U34" i="2"/>
  <c r="B35" i="2"/>
  <c r="C35" i="2"/>
  <c r="E35" i="2"/>
  <c r="F35" i="2"/>
  <c r="G35" i="2"/>
  <c r="H35" i="2"/>
  <c r="I35" i="2"/>
  <c r="J35" i="2"/>
  <c r="P35" i="2" s="1"/>
  <c r="K35" i="2"/>
  <c r="L35" i="2"/>
  <c r="M35" i="2"/>
  <c r="N35" i="2"/>
  <c r="O35" i="2"/>
  <c r="Q35" i="2"/>
  <c r="R35" i="2"/>
  <c r="S35" i="2"/>
  <c r="E37" i="2"/>
  <c r="T42" i="2" s="1"/>
  <c r="P37" i="2"/>
  <c r="T37" i="2" s="1"/>
  <c r="Q37" i="2"/>
  <c r="U37" i="2" s="1"/>
  <c r="R37" i="2"/>
  <c r="S37" i="2"/>
  <c r="E38" i="2"/>
  <c r="P38" i="2"/>
  <c r="Q38" i="2"/>
  <c r="U38" i="2" s="1"/>
  <c r="R38" i="2"/>
  <c r="S38" i="2"/>
  <c r="T38" i="2"/>
  <c r="E39" i="2"/>
  <c r="U39" i="2" s="1"/>
  <c r="P39" i="2"/>
  <c r="Q39" i="2"/>
  <c r="R39" i="2"/>
  <c r="S39" i="2"/>
  <c r="T39" i="2"/>
  <c r="E40" i="2"/>
  <c r="P40" i="2"/>
  <c r="Q40" i="2"/>
  <c r="U40" i="2" s="1"/>
  <c r="R40" i="2"/>
  <c r="S40" i="2"/>
  <c r="T40" i="2"/>
  <c r="E41" i="2"/>
  <c r="T41" i="2" s="1"/>
  <c r="P41" i="2"/>
  <c r="Q41" i="2"/>
  <c r="R41" i="2"/>
  <c r="S41" i="2"/>
  <c r="U41" i="2"/>
  <c r="B42" i="2"/>
  <c r="C42" i="2"/>
  <c r="E42" i="2"/>
  <c r="F42" i="2"/>
  <c r="G42" i="2"/>
  <c r="H42" i="2"/>
  <c r="P42" i="2" s="1"/>
  <c r="I42" i="2"/>
  <c r="Q42" i="2" s="1"/>
  <c r="J42" i="2"/>
  <c r="K42" i="2"/>
  <c r="L42" i="2"/>
  <c r="M42" i="2"/>
  <c r="N42" i="2"/>
  <c r="O42" i="2"/>
  <c r="E44" i="2"/>
  <c r="T44" i="2" s="1"/>
  <c r="P44" i="2"/>
  <c r="Q44" i="2"/>
  <c r="R44" i="2"/>
  <c r="S44" i="2"/>
  <c r="E45" i="2"/>
  <c r="T55" i="2" s="1"/>
  <c r="P45" i="2"/>
  <c r="Q45" i="2"/>
  <c r="U45" i="2" s="1"/>
  <c r="R45" i="2"/>
  <c r="S45" i="2"/>
  <c r="E46" i="2"/>
  <c r="T46" i="2" s="1"/>
  <c r="P46" i="2"/>
  <c r="Q46" i="2"/>
  <c r="R46" i="2"/>
  <c r="S46" i="2"/>
  <c r="E47" i="2"/>
  <c r="T47" i="2" s="1"/>
  <c r="P47" i="2"/>
  <c r="Q47" i="2"/>
  <c r="R47" i="2"/>
  <c r="S47" i="2"/>
  <c r="U47" i="2"/>
  <c r="E48" i="2"/>
  <c r="T48" i="2" s="1"/>
  <c r="P48" i="2"/>
  <c r="Q48" i="2"/>
  <c r="R48" i="2"/>
  <c r="S48" i="2"/>
  <c r="E49" i="2"/>
  <c r="T49" i="2" s="1"/>
  <c r="P49" i="2"/>
  <c r="Q49" i="2"/>
  <c r="R49" i="2"/>
  <c r="S49" i="2"/>
  <c r="E50" i="2"/>
  <c r="T50" i="2" s="1"/>
  <c r="P50" i="2"/>
  <c r="Q50" i="2"/>
  <c r="R50" i="2"/>
  <c r="S50" i="2"/>
  <c r="U50" i="2"/>
  <c r="E51" i="2"/>
  <c r="T51" i="2" s="1"/>
  <c r="P51" i="2"/>
  <c r="Q51" i="2"/>
  <c r="R51" i="2"/>
  <c r="S51" i="2"/>
  <c r="E52" i="2"/>
  <c r="P52" i="2"/>
  <c r="Q52" i="2"/>
  <c r="R52" i="2"/>
  <c r="S52" i="2"/>
  <c r="T52" i="2"/>
  <c r="U52" i="2"/>
  <c r="E53" i="2"/>
  <c r="P53" i="2"/>
  <c r="Q53" i="2"/>
  <c r="U53" i="2" s="1"/>
  <c r="R53" i="2"/>
  <c r="S53" i="2"/>
  <c r="T53" i="2"/>
  <c r="E54" i="2"/>
  <c r="U54" i="2" s="1"/>
  <c r="P54" i="2"/>
  <c r="Q54" i="2"/>
  <c r="R54" i="2"/>
  <c r="S54" i="2"/>
  <c r="T54" i="2"/>
  <c r="B55" i="2"/>
  <c r="C55" i="2"/>
  <c r="E55" i="2"/>
  <c r="F55" i="2"/>
  <c r="G55" i="2"/>
  <c r="H55" i="2"/>
  <c r="R55" i="2" s="1"/>
  <c r="I55" i="2"/>
  <c r="Q55" i="2" s="1"/>
  <c r="J55" i="2"/>
  <c r="K55" i="2"/>
  <c r="L55" i="2"/>
  <c r="M55" i="2"/>
  <c r="N55" i="2"/>
  <c r="O55" i="2"/>
  <c r="P55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E59" i="2"/>
  <c r="T59" i="2" s="1"/>
  <c r="P59" i="2"/>
  <c r="Q59" i="2"/>
  <c r="R59" i="2"/>
  <c r="S59" i="2"/>
  <c r="E60" i="2"/>
  <c r="T60" i="2" s="1"/>
  <c r="P60" i="2"/>
  <c r="Q60" i="2"/>
  <c r="R60" i="2"/>
  <c r="S60" i="2"/>
  <c r="U60" i="2"/>
  <c r="B61" i="2"/>
  <c r="E61" i="2" s="1"/>
  <c r="C61" i="2"/>
  <c r="H61" i="2"/>
  <c r="P61" i="2" s="1"/>
  <c r="I61" i="2"/>
  <c r="Q61" i="2" s="1"/>
  <c r="J61" i="2"/>
  <c r="K61" i="2"/>
  <c r="L61" i="2"/>
  <c r="M61" i="2"/>
  <c r="N61" i="2"/>
  <c r="O61" i="2"/>
  <c r="S61" i="2"/>
  <c r="E63" i="2"/>
  <c r="T68" i="2" s="1"/>
  <c r="P63" i="2"/>
  <c r="Q63" i="2"/>
  <c r="R63" i="2"/>
  <c r="S63" i="2"/>
  <c r="T63" i="2"/>
  <c r="E64" i="2"/>
  <c r="T64" i="2" s="1"/>
  <c r="P64" i="2"/>
  <c r="Q64" i="2"/>
  <c r="R64" i="2"/>
  <c r="S64" i="2"/>
  <c r="U64" i="2"/>
  <c r="E65" i="2"/>
  <c r="P65" i="2"/>
  <c r="Q65" i="2"/>
  <c r="R65" i="2"/>
  <c r="S65" i="2"/>
  <c r="T65" i="2"/>
  <c r="U65" i="2"/>
  <c r="E66" i="2"/>
  <c r="P66" i="2"/>
  <c r="Q66" i="2"/>
  <c r="R66" i="2"/>
  <c r="S66" i="2"/>
  <c r="T66" i="2"/>
  <c r="U66" i="2"/>
  <c r="E67" i="2"/>
  <c r="T67" i="2" s="1"/>
  <c r="P67" i="2"/>
  <c r="Q67" i="2"/>
  <c r="R67" i="2"/>
  <c r="S67" i="2"/>
  <c r="B68" i="2"/>
  <c r="C68" i="2"/>
  <c r="E68" i="2"/>
  <c r="F68" i="2"/>
  <c r="G68" i="2"/>
  <c r="H68" i="2"/>
  <c r="I68" i="2"/>
  <c r="J68" i="2"/>
  <c r="K68" i="2"/>
  <c r="L68" i="2"/>
  <c r="P68" i="2" s="1"/>
  <c r="M68" i="2"/>
  <c r="N68" i="2"/>
  <c r="O68" i="2"/>
  <c r="Q68" i="2"/>
  <c r="R68" i="2"/>
  <c r="S68" i="2"/>
  <c r="B69" i="2"/>
  <c r="C69" i="2"/>
  <c r="E69" i="2"/>
  <c r="F69" i="2"/>
  <c r="G69" i="2"/>
  <c r="H69" i="2"/>
  <c r="P69" i="2" s="1"/>
  <c r="T69" i="2" s="1"/>
  <c r="I69" i="2"/>
  <c r="J69" i="2"/>
  <c r="K69" i="2"/>
  <c r="Q69" i="2" s="1"/>
  <c r="L69" i="2"/>
  <c r="M69" i="2"/>
  <c r="N69" i="2"/>
  <c r="O69" i="2"/>
  <c r="S69" i="2"/>
  <c r="E71" i="2"/>
  <c r="T71" i="2" s="1"/>
  <c r="P71" i="2"/>
  <c r="Q71" i="2"/>
  <c r="R71" i="2"/>
  <c r="S71" i="2"/>
  <c r="U71" i="2"/>
  <c r="E72" i="2"/>
  <c r="P72" i="2"/>
  <c r="T72" i="2" s="1"/>
  <c r="Q72" i="2"/>
  <c r="R72" i="2"/>
  <c r="S72" i="2"/>
  <c r="U72" i="2"/>
  <c r="B73" i="2"/>
  <c r="E73" i="2" s="1"/>
  <c r="C73" i="2"/>
  <c r="F73" i="2"/>
  <c r="G73" i="2"/>
  <c r="H73" i="2"/>
  <c r="P73" i="2" s="1"/>
  <c r="I73" i="2"/>
  <c r="Q73" i="2" s="1"/>
  <c r="J73" i="2"/>
  <c r="K73" i="2"/>
  <c r="L73" i="2"/>
  <c r="M73" i="2"/>
  <c r="N73" i="2"/>
  <c r="O73" i="2"/>
  <c r="B74" i="2"/>
  <c r="C74" i="2"/>
  <c r="E74" i="2"/>
  <c r="F74" i="2"/>
  <c r="G74" i="2"/>
  <c r="H74" i="2"/>
  <c r="R74" i="2" s="1"/>
  <c r="I74" i="2"/>
  <c r="Q74" i="2" s="1"/>
  <c r="J74" i="2"/>
  <c r="K74" i="2"/>
  <c r="L74" i="2"/>
  <c r="P74" i="2" s="1"/>
  <c r="M74" i="2"/>
  <c r="N74" i="2"/>
  <c r="O74" i="2"/>
  <c r="S74" i="2"/>
  <c r="T74" i="2"/>
  <c r="B75" i="2"/>
  <c r="E75" i="2" s="1"/>
  <c r="C75" i="2"/>
  <c r="F75" i="2"/>
  <c r="G75" i="2"/>
  <c r="H75" i="2"/>
  <c r="R75" i="2" s="1"/>
  <c r="I75" i="2"/>
  <c r="Q75" i="2" s="1"/>
  <c r="J75" i="2"/>
  <c r="K75" i="2"/>
  <c r="L75" i="2"/>
  <c r="M75" i="2"/>
  <c r="N75" i="2"/>
  <c r="O75" i="2"/>
  <c r="A79" i="2"/>
  <c r="B82" i="2"/>
  <c r="C82" i="2"/>
  <c r="D82" i="2"/>
  <c r="F82" i="2"/>
  <c r="G82" i="2"/>
  <c r="H82" i="2"/>
  <c r="I82" i="2"/>
  <c r="J82" i="2"/>
  <c r="K82" i="2"/>
  <c r="L82" i="2"/>
  <c r="M82" i="2"/>
  <c r="E83" i="2"/>
  <c r="E82" i="2" s="1"/>
  <c r="E84" i="2"/>
  <c r="E85" i="2"/>
  <c r="E86" i="2"/>
  <c r="B87" i="2"/>
  <c r="C87" i="2"/>
  <c r="D87" i="2"/>
  <c r="F87" i="2"/>
  <c r="G87" i="2"/>
  <c r="H87" i="2"/>
  <c r="I87" i="2"/>
  <c r="J87" i="2"/>
  <c r="J114" i="2" s="1"/>
  <c r="K87" i="2"/>
  <c r="L87" i="2"/>
  <c r="M87" i="2"/>
  <c r="N87" i="2"/>
  <c r="O87" i="2"/>
  <c r="E88" i="2"/>
  <c r="E87" i="2" s="1"/>
  <c r="E115" i="2" s="1"/>
  <c r="P88" i="2"/>
  <c r="Q88" i="2"/>
  <c r="R88" i="2"/>
  <c r="R87" i="2" s="1"/>
  <c r="S88" i="2"/>
  <c r="S87" i="2" s="1"/>
  <c r="E89" i="2"/>
  <c r="T89" i="2" s="1"/>
  <c r="P89" i="2"/>
  <c r="Q89" i="2"/>
  <c r="R89" i="2"/>
  <c r="S89" i="2"/>
  <c r="E90" i="2"/>
  <c r="T90" i="2" s="1"/>
  <c r="P90" i="2"/>
  <c r="P87" i="2" s="1"/>
  <c r="Q90" i="2"/>
  <c r="R90" i="2"/>
  <c r="S90" i="2"/>
  <c r="E91" i="2"/>
  <c r="T91" i="2" s="1"/>
  <c r="P91" i="2"/>
  <c r="Q91" i="2"/>
  <c r="R91" i="2"/>
  <c r="S91" i="2"/>
  <c r="E92" i="2"/>
  <c r="T92" i="2" s="1"/>
  <c r="P92" i="2"/>
  <c r="Q92" i="2"/>
  <c r="R92" i="2"/>
  <c r="S92" i="2"/>
  <c r="U92" i="2"/>
  <c r="E93" i="2"/>
  <c r="T93" i="2" s="1"/>
  <c r="P93" i="2"/>
  <c r="Q93" i="2"/>
  <c r="R93" i="2"/>
  <c r="S93" i="2"/>
  <c r="E94" i="2"/>
  <c r="P94" i="2"/>
  <c r="Q94" i="2"/>
  <c r="Q87" i="2" s="1"/>
  <c r="R94" i="2"/>
  <c r="S94" i="2"/>
  <c r="T94" i="2"/>
  <c r="U94" i="2"/>
  <c r="E95" i="2"/>
  <c r="P95" i="2"/>
  <c r="Q95" i="2"/>
  <c r="R95" i="2"/>
  <c r="S95" i="2"/>
  <c r="T95" i="2"/>
  <c r="U95" i="2"/>
  <c r="E96" i="2"/>
  <c r="U96" i="2" s="1"/>
  <c r="P96" i="2"/>
  <c r="Q96" i="2"/>
  <c r="R96" i="2"/>
  <c r="S96" i="2"/>
  <c r="T96" i="2"/>
  <c r="B97" i="2"/>
  <c r="C97" i="2"/>
  <c r="C114" i="2" s="1"/>
  <c r="D97" i="2"/>
  <c r="D114" i="2" s="1"/>
  <c r="E97" i="2"/>
  <c r="F97" i="2"/>
  <c r="G97" i="2"/>
  <c r="G114" i="2" s="1"/>
  <c r="H97" i="2"/>
  <c r="I97" i="2"/>
  <c r="I114" i="2" s="1"/>
  <c r="J97" i="2"/>
  <c r="K97" i="2"/>
  <c r="L97" i="2"/>
  <c r="R97" i="2" s="1"/>
  <c r="M97" i="2"/>
  <c r="S97" i="2"/>
  <c r="E98" i="2"/>
  <c r="R98" i="2"/>
  <c r="S98" i="2"/>
  <c r="T98" i="2"/>
  <c r="U98" i="2"/>
  <c r="E99" i="2"/>
  <c r="R99" i="2"/>
  <c r="S99" i="2"/>
  <c r="T99" i="2"/>
  <c r="U99" i="2"/>
  <c r="E100" i="2"/>
  <c r="T100" i="2" s="1"/>
  <c r="R100" i="2"/>
  <c r="S100" i="2"/>
  <c r="E101" i="2"/>
  <c r="R101" i="2"/>
  <c r="S101" i="2"/>
  <c r="T101" i="2"/>
  <c r="U101" i="2"/>
  <c r="E102" i="2"/>
  <c r="R102" i="2"/>
  <c r="S102" i="2"/>
  <c r="T102" i="2"/>
  <c r="U102" i="2"/>
  <c r="E103" i="2"/>
  <c r="T103" i="2" s="1"/>
  <c r="R103" i="2"/>
  <c r="S103" i="2"/>
  <c r="E104" i="2"/>
  <c r="T104" i="2" s="1"/>
  <c r="R104" i="2"/>
  <c r="S104" i="2"/>
  <c r="U104" i="2"/>
  <c r="E105" i="2"/>
  <c r="T105" i="2" s="1"/>
  <c r="R105" i="2"/>
  <c r="S105" i="2"/>
  <c r="U105" i="2"/>
  <c r="E106" i="2"/>
  <c r="T106" i="2" s="1"/>
  <c r="R106" i="2"/>
  <c r="S106" i="2"/>
  <c r="E107" i="2"/>
  <c r="U107" i="2" s="1"/>
  <c r="R107" i="2"/>
  <c r="S107" i="2"/>
  <c r="T107" i="2"/>
  <c r="E108" i="2"/>
  <c r="R108" i="2"/>
  <c r="S108" i="2"/>
  <c r="T108" i="2"/>
  <c r="U108" i="2"/>
  <c r="E109" i="2"/>
  <c r="T109" i="2" s="1"/>
  <c r="R109" i="2"/>
  <c r="S109" i="2"/>
  <c r="E110" i="2"/>
  <c r="U110" i="2" s="1"/>
  <c r="R110" i="2"/>
  <c r="S110" i="2"/>
  <c r="T110" i="2"/>
  <c r="E111" i="2"/>
  <c r="R111" i="2"/>
  <c r="S111" i="2"/>
  <c r="T111" i="2"/>
  <c r="U111" i="2"/>
  <c r="E112" i="2"/>
  <c r="T112" i="2" s="1"/>
  <c r="R112" i="2"/>
  <c r="S112" i="2"/>
  <c r="R113" i="2"/>
  <c r="S113" i="2"/>
  <c r="T113" i="2"/>
  <c r="U113" i="2"/>
  <c r="B114" i="2"/>
  <c r="F114" i="2"/>
  <c r="H114" i="2"/>
  <c r="K114" i="2"/>
  <c r="L114" i="2"/>
  <c r="R114" i="2" s="1"/>
  <c r="M114" i="2"/>
  <c r="N114" i="2"/>
  <c r="O114" i="2"/>
  <c r="S114" i="2"/>
  <c r="B115" i="2"/>
  <c r="C115" i="2"/>
  <c r="D115" i="2"/>
  <c r="F115" i="2"/>
  <c r="G115" i="2"/>
  <c r="H115" i="2"/>
  <c r="I115" i="2"/>
  <c r="J115" i="2"/>
  <c r="K115" i="2"/>
  <c r="L115" i="2"/>
  <c r="R115" i="2" s="1"/>
  <c r="M115" i="2"/>
  <c r="S115" i="2" s="1"/>
  <c r="N115" i="2"/>
  <c r="O115" i="2"/>
  <c r="T114" i="4" l="1"/>
  <c r="U114" i="4"/>
  <c r="E114" i="3"/>
  <c r="T97" i="3"/>
  <c r="U97" i="3"/>
  <c r="T75" i="2"/>
  <c r="Q114" i="2"/>
  <c r="Q115" i="2"/>
  <c r="T115" i="2"/>
  <c r="U115" i="2"/>
  <c r="P115" i="2"/>
  <c r="P114" i="2"/>
  <c r="T26" i="2"/>
  <c r="U26" i="2"/>
  <c r="E114" i="2"/>
  <c r="T61" i="2"/>
  <c r="U61" i="2"/>
  <c r="T35" i="2"/>
  <c r="P75" i="2"/>
  <c r="U69" i="2"/>
  <c r="U63" i="2"/>
  <c r="U23" i="2"/>
  <c r="U112" i="2"/>
  <c r="U87" i="2"/>
  <c r="U103" i="2"/>
  <c r="U90" i="2"/>
  <c r="T87" i="2"/>
  <c r="R69" i="2"/>
  <c r="U48" i="2"/>
  <c r="T45" i="2"/>
  <c r="U93" i="2"/>
  <c r="U51" i="2"/>
  <c r="U35" i="2"/>
  <c r="U28" i="2"/>
  <c r="U22" i="2"/>
  <c r="U55" i="2"/>
  <c r="U32" i="2"/>
  <c r="U13" i="2"/>
  <c r="U59" i="2"/>
  <c r="U44" i="2"/>
  <c r="U106" i="2"/>
  <c r="U89" i="2"/>
  <c r="R61" i="2"/>
  <c r="S55" i="2"/>
  <c r="S32" i="2"/>
  <c r="U97" i="2"/>
  <c r="U73" i="2"/>
  <c r="T97" i="2"/>
  <c r="T73" i="2"/>
  <c r="U74" i="2"/>
  <c r="R73" i="2"/>
  <c r="R26" i="2"/>
  <c r="T17" i="2"/>
  <c r="S73" i="2"/>
  <c r="S26" i="2"/>
  <c r="U67" i="2"/>
  <c r="U58" i="2"/>
  <c r="U42" i="2"/>
  <c r="U12" i="2"/>
  <c r="T9" i="2"/>
  <c r="U109" i="2"/>
  <c r="U88" i="2"/>
  <c r="U75" i="2"/>
  <c r="U46" i="2"/>
  <c r="U15" i="2"/>
  <c r="U100" i="2"/>
  <c r="U91" i="2"/>
  <c r="T88" i="2"/>
  <c r="U49" i="2"/>
  <c r="S42" i="2"/>
  <c r="S75" i="2"/>
  <c r="U68" i="2"/>
  <c r="R42" i="2"/>
  <c r="O87" i="1"/>
  <c r="O115" i="1" s="1"/>
  <c r="N87" i="1"/>
  <c r="N115" i="1" s="1"/>
  <c r="M87" i="1"/>
  <c r="L87" i="1"/>
  <c r="K87" i="1"/>
  <c r="J87" i="1"/>
  <c r="J115" i="1" s="1"/>
  <c r="I87" i="1"/>
  <c r="I115" i="1" s="1"/>
  <c r="H87" i="1"/>
  <c r="G87" i="1"/>
  <c r="G115" i="1" s="1"/>
  <c r="F87" i="1"/>
  <c r="F115" i="1" s="1"/>
  <c r="D87" i="1"/>
  <c r="D115" i="1" s="1"/>
  <c r="C87" i="1"/>
  <c r="C115" i="1" s="1"/>
  <c r="B87" i="1"/>
  <c r="B115" i="1" s="1"/>
  <c r="M115" i="1"/>
  <c r="S115" i="1" s="1"/>
  <c r="L115" i="1"/>
  <c r="R115" i="1" s="1"/>
  <c r="K115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U102" i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M114" i="1" s="1"/>
  <c r="S114" i="1" s="1"/>
  <c r="L97" i="1"/>
  <c r="R97" i="1" s="1"/>
  <c r="K97" i="1"/>
  <c r="K114" i="1" s="1"/>
  <c r="J97" i="1"/>
  <c r="J114" i="1" s="1"/>
  <c r="I97" i="1"/>
  <c r="H97" i="1"/>
  <c r="G97" i="1"/>
  <c r="F97" i="1"/>
  <c r="D97" i="1"/>
  <c r="D114" i="1" s="1"/>
  <c r="C97" i="1"/>
  <c r="C114" i="1" s="1"/>
  <c r="B97" i="1"/>
  <c r="B114" i="1" s="1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U96" i="1"/>
  <c r="S96" i="1"/>
  <c r="R96" i="1"/>
  <c r="Q96" i="1"/>
  <c r="P96" i="1"/>
  <c r="E96" i="1"/>
  <c r="T96" i="1" s="1"/>
  <c r="S95" i="1"/>
  <c r="R95" i="1"/>
  <c r="Q95" i="1"/>
  <c r="P95" i="1"/>
  <c r="E95" i="1"/>
  <c r="U95" i="1" s="1"/>
  <c r="S94" i="1"/>
  <c r="R94" i="1"/>
  <c r="Q94" i="1"/>
  <c r="P94" i="1"/>
  <c r="E94" i="1"/>
  <c r="T94" i="1" s="1"/>
  <c r="U93" i="1"/>
  <c r="T93" i="1"/>
  <c r="S93" i="1"/>
  <c r="R93" i="1"/>
  <c r="Q93" i="1"/>
  <c r="P93" i="1"/>
  <c r="E93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R75" i="1" s="1"/>
  <c r="G75" i="1"/>
  <c r="F75" i="1"/>
  <c r="C75" i="1"/>
  <c r="B75" i="1"/>
  <c r="O74" i="1"/>
  <c r="N74" i="1"/>
  <c r="M74" i="1"/>
  <c r="L74" i="1"/>
  <c r="K74" i="1"/>
  <c r="J74" i="1"/>
  <c r="I74" i="1"/>
  <c r="Q74" i="1" s="1"/>
  <c r="H74" i="1"/>
  <c r="P74" i="1" s="1"/>
  <c r="G74" i="1"/>
  <c r="F74" i="1"/>
  <c r="C74" i="1"/>
  <c r="B74" i="1"/>
  <c r="E74" i="1" s="1"/>
  <c r="S73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S72" i="1"/>
  <c r="R72" i="1"/>
  <c r="Q72" i="1"/>
  <c r="P72" i="1"/>
  <c r="E72" i="1"/>
  <c r="U72" i="1" s="1"/>
  <c r="S71" i="1"/>
  <c r="R71" i="1"/>
  <c r="Q71" i="1"/>
  <c r="P71" i="1"/>
  <c r="E71" i="1"/>
  <c r="U73" i="1" s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R68" i="1" s="1"/>
  <c r="G68" i="1"/>
  <c r="F68" i="1"/>
  <c r="C68" i="1"/>
  <c r="B68" i="1"/>
  <c r="E68" i="1" s="1"/>
  <c r="S67" i="1"/>
  <c r="R67" i="1"/>
  <c r="Q67" i="1"/>
  <c r="P67" i="1"/>
  <c r="E67" i="1"/>
  <c r="U67" i="1" s="1"/>
  <c r="S66" i="1"/>
  <c r="R66" i="1"/>
  <c r="Q66" i="1"/>
  <c r="P66" i="1"/>
  <c r="E66" i="1"/>
  <c r="T66" i="1" s="1"/>
  <c r="U65" i="1"/>
  <c r="T65" i="1"/>
  <c r="S65" i="1"/>
  <c r="R65" i="1"/>
  <c r="Q65" i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O61" i="1"/>
  <c r="N61" i="1"/>
  <c r="M61" i="1"/>
  <c r="L61" i="1"/>
  <c r="K61" i="1"/>
  <c r="J61" i="1"/>
  <c r="I61" i="1"/>
  <c r="H61" i="1"/>
  <c r="R61" i="1" s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T54" i="1" s="1"/>
  <c r="U53" i="1"/>
  <c r="S53" i="1"/>
  <c r="R53" i="1"/>
  <c r="Q53" i="1"/>
  <c r="P53" i="1"/>
  <c r="E53" i="1"/>
  <c r="T53" i="1" s="1"/>
  <c r="T52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U45" i="1"/>
  <c r="S45" i="1"/>
  <c r="R45" i="1"/>
  <c r="Q45" i="1"/>
  <c r="P45" i="1"/>
  <c r="E45" i="1"/>
  <c r="T45" i="1" s="1"/>
  <c r="T44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G42" i="1"/>
  <c r="F42" i="1"/>
  <c r="C42" i="1"/>
  <c r="B42" i="1"/>
  <c r="E42" i="1" s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O35" i="1"/>
  <c r="N35" i="1"/>
  <c r="M35" i="1"/>
  <c r="L35" i="1"/>
  <c r="K35" i="1"/>
  <c r="J35" i="1"/>
  <c r="I35" i="1"/>
  <c r="S35" i="1" s="1"/>
  <c r="H35" i="1"/>
  <c r="R35" i="1" s="1"/>
  <c r="G35" i="1"/>
  <c r="F35" i="1"/>
  <c r="C35" i="1"/>
  <c r="B35" i="1"/>
  <c r="S34" i="1"/>
  <c r="R34" i="1"/>
  <c r="Q34" i="1"/>
  <c r="P34" i="1"/>
  <c r="E34" i="1"/>
  <c r="U34" i="1" s="1"/>
  <c r="O32" i="1"/>
  <c r="N32" i="1"/>
  <c r="M32" i="1"/>
  <c r="L32" i="1"/>
  <c r="K32" i="1"/>
  <c r="J32" i="1"/>
  <c r="I32" i="1"/>
  <c r="S32" i="1" s="1"/>
  <c r="H32" i="1"/>
  <c r="R32" i="1" s="1"/>
  <c r="G32" i="1"/>
  <c r="F32" i="1"/>
  <c r="C32" i="1"/>
  <c r="B32" i="1"/>
  <c r="S31" i="1"/>
  <c r="R31" i="1"/>
  <c r="Q31" i="1"/>
  <c r="P31" i="1"/>
  <c r="E31" i="1"/>
  <c r="U31" i="1" s="1"/>
  <c r="S30" i="1"/>
  <c r="R30" i="1"/>
  <c r="Q30" i="1"/>
  <c r="P30" i="1"/>
  <c r="E30" i="1"/>
  <c r="U30" i="1" s="1"/>
  <c r="S29" i="1"/>
  <c r="R29" i="1"/>
  <c r="Q29" i="1"/>
  <c r="P29" i="1"/>
  <c r="E29" i="1"/>
  <c r="T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Q26" i="1" s="1"/>
  <c r="H26" i="1"/>
  <c r="G26" i="1"/>
  <c r="F26" i="1"/>
  <c r="C26" i="1"/>
  <c r="B26" i="1"/>
  <c r="E26" i="1" s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U23" i="1" s="1"/>
  <c r="T22" i="1"/>
  <c r="S22" i="1"/>
  <c r="R22" i="1"/>
  <c r="Q22" i="1"/>
  <c r="U22" i="1" s="1"/>
  <c r="P22" i="1"/>
  <c r="E22" i="1"/>
  <c r="T21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Q17" i="1" s="1"/>
  <c r="H17" i="1"/>
  <c r="R17" i="1" s="1"/>
  <c r="G17" i="1"/>
  <c r="F17" i="1"/>
  <c r="C17" i="1"/>
  <c r="B17" i="1"/>
  <c r="S16" i="1"/>
  <c r="R16" i="1"/>
  <c r="Q16" i="1"/>
  <c r="P16" i="1"/>
  <c r="E16" i="1"/>
  <c r="U16" i="1" s="1"/>
  <c r="S15" i="1"/>
  <c r="R15" i="1"/>
  <c r="Q15" i="1"/>
  <c r="P15" i="1"/>
  <c r="E15" i="1"/>
  <c r="U15" i="1" s="1"/>
  <c r="S14" i="1"/>
  <c r="R14" i="1"/>
  <c r="Q14" i="1"/>
  <c r="P14" i="1"/>
  <c r="E14" i="1"/>
  <c r="T14" i="1" s="1"/>
  <c r="T13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U11" i="1" s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U9" i="1" s="1"/>
  <c r="U114" i="3" l="1"/>
  <c r="T114" i="3"/>
  <c r="T114" i="2"/>
  <c r="U114" i="2"/>
  <c r="R87" i="1"/>
  <c r="Q87" i="1"/>
  <c r="E35" i="1"/>
  <c r="T35" i="1" s="1"/>
  <c r="E69" i="1"/>
  <c r="S87" i="1"/>
  <c r="T95" i="1"/>
  <c r="T10" i="1"/>
  <c r="P26" i="1"/>
  <c r="Q42" i="1"/>
  <c r="E73" i="1"/>
  <c r="T88" i="1"/>
  <c r="U26" i="1"/>
  <c r="S17" i="1"/>
  <c r="U46" i="1"/>
  <c r="P87" i="1"/>
  <c r="U54" i="1"/>
  <c r="U66" i="1"/>
  <c r="T92" i="1"/>
  <c r="U38" i="1"/>
  <c r="R74" i="1"/>
  <c r="T15" i="1"/>
  <c r="U39" i="1"/>
  <c r="U40" i="1"/>
  <c r="S74" i="1"/>
  <c r="U14" i="1"/>
  <c r="U94" i="1"/>
  <c r="E17" i="1"/>
  <c r="Q73" i="1"/>
  <c r="T74" i="1"/>
  <c r="U74" i="1"/>
  <c r="U87" i="1"/>
  <c r="T60" i="1"/>
  <c r="U10" i="1"/>
  <c r="T25" i="1"/>
  <c r="T104" i="1"/>
  <c r="T41" i="1"/>
  <c r="E61" i="1"/>
  <c r="T61" i="1" s="1"/>
  <c r="T38" i="1"/>
  <c r="U71" i="1"/>
  <c r="T64" i="1"/>
  <c r="Q68" i="1"/>
  <c r="U68" i="1" s="1"/>
  <c r="Q61" i="1"/>
  <c r="U57" i="1"/>
  <c r="P55" i="1"/>
  <c r="T55" i="1" s="1"/>
  <c r="E55" i="1"/>
  <c r="Q55" i="1"/>
  <c r="U55" i="1" s="1"/>
  <c r="R55" i="1"/>
  <c r="P42" i="1"/>
  <c r="E32" i="1"/>
  <c r="U29" i="1"/>
  <c r="T28" i="1"/>
  <c r="R26" i="1"/>
  <c r="S55" i="1"/>
  <c r="T49" i="1"/>
  <c r="P75" i="1"/>
  <c r="T75" i="1" s="1"/>
  <c r="P69" i="1"/>
  <c r="T69" i="1" s="1"/>
  <c r="R69" i="1"/>
  <c r="S61" i="1"/>
  <c r="Q69" i="1"/>
  <c r="U69" i="1" s="1"/>
  <c r="S69" i="1"/>
  <c r="E75" i="1"/>
  <c r="T110" i="1"/>
  <c r="T112" i="1"/>
  <c r="S97" i="1"/>
  <c r="E82" i="1"/>
  <c r="Q115" i="1"/>
  <c r="Q114" i="1"/>
  <c r="P114" i="1"/>
  <c r="P115" i="1"/>
  <c r="P61" i="1"/>
  <c r="Q75" i="1"/>
  <c r="U75" i="1" s="1"/>
  <c r="T12" i="1"/>
  <c r="T23" i="1"/>
  <c r="S26" i="1"/>
  <c r="T40" i="1"/>
  <c r="R42" i="1"/>
  <c r="T51" i="1"/>
  <c r="T63" i="1"/>
  <c r="H114" i="1"/>
  <c r="T50" i="1"/>
  <c r="U63" i="1"/>
  <c r="P32" i="1"/>
  <c r="T32" i="1" s="1"/>
  <c r="P35" i="1"/>
  <c r="T107" i="1"/>
  <c r="T17" i="1"/>
  <c r="T42" i="1"/>
  <c r="T20" i="1"/>
  <c r="T31" i="1"/>
  <c r="Q32" i="1"/>
  <c r="U32" i="1" s="1"/>
  <c r="T34" i="1"/>
  <c r="Q35" i="1"/>
  <c r="T37" i="1"/>
  <c r="T48" i="1"/>
  <c r="T59" i="1"/>
  <c r="P68" i="1"/>
  <c r="T68" i="1" s="1"/>
  <c r="P73" i="1"/>
  <c r="T91" i="1"/>
  <c r="T99" i="1"/>
  <c r="U105" i="1"/>
  <c r="U17" i="1"/>
  <c r="U42" i="1"/>
  <c r="T30" i="1"/>
  <c r="T47" i="1"/>
  <c r="T58" i="1"/>
  <c r="T67" i="1"/>
  <c r="T72" i="1"/>
  <c r="T90" i="1"/>
  <c r="T26" i="1"/>
  <c r="T73" i="1"/>
  <c r="T87" i="1"/>
  <c r="T9" i="1"/>
  <c r="P17" i="1"/>
  <c r="T16" i="1"/>
  <c r="T19" i="1"/>
  <c r="T71" i="1"/>
  <c r="E87" i="1"/>
  <c r="E115" i="1" s="1"/>
  <c r="H115" i="1"/>
  <c r="F114" i="1"/>
  <c r="G114" i="1"/>
  <c r="N114" i="1"/>
  <c r="I114" i="1"/>
  <c r="O114" i="1"/>
  <c r="L114" i="1"/>
  <c r="R114" i="1" s="1"/>
  <c r="T101" i="1"/>
  <c r="T109" i="1"/>
  <c r="E97" i="1"/>
  <c r="T98" i="1"/>
  <c r="T106" i="1"/>
  <c r="T103" i="1"/>
  <c r="T111" i="1"/>
  <c r="T108" i="1"/>
  <c r="T100" i="1"/>
  <c r="U61" i="1" l="1"/>
  <c r="U35" i="1"/>
  <c r="U115" i="1"/>
  <c r="T115" i="1"/>
  <c r="T97" i="1"/>
  <c r="U97" i="1"/>
  <c r="E114" i="1"/>
  <c r="U114" i="1" l="1"/>
  <c r="T114" i="1"/>
</calcChain>
</file>

<file path=xl/sharedStrings.xml><?xml version="1.0" encoding="utf-8"?>
<sst xmlns="http://schemas.openxmlformats.org/spreadsheetml/2006/main" count="3730" uniqueCount="137">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</sst>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589685000</v>
      </c>
      <c r="C10" s="108"/>
      <c r="D10" s="108"/>
      <c r="E10" s="108">
        <f t="shared" ref="E10:E17" si="0">$B10      +$C10      +$D10</f>
        <v>589685000</v>
      </c>
      <c r="F10" s="109">
        <v>589685000</v>
      </c>
      <c r="G10" s="110">
        <v>589685000</v>
      </c>
      <c r="H10" s="109">
        <v>108725000</v>
      </c>
      <c r="I10" s="110">
        <v>68095232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108725000</v>
      </c>
      <c r="Q10" s="110">
        <f t="shared" ref="Q10:Q17" si="2">$I10      +$K10      +$M10      +$O10</f>
        <v>68095232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18.437810017212581</v>
      </c>
      <c r="U10" s="56">
        <f t="shared" ref="U10:U16" si="6">IF(($E10      =0),0,(($Q10      /$E10      )*100))</f>
        <v>11.547730059268932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172774000</v>
      </c>
      <c r="C11" s="108"/>
      <c r="D11" s="108"/>
      <c r="E11" s="108">
        <f t="shared" si="0"/>
        <v>172774000</v>
      </c>
      <c r="F11" s="109">
        <v>172774000</v>
      </c>
      <c r="G11" s="110">
        <v>105100000</v>
      </c>
      <c r="H11" s="109">
        <v>33494000</v>
      </c>
      <c r="I11" s="110">
        <v>44522599</v>
      </c>
      <c r="J11" s="109"/>
      <c r="K11" s="110"/>
      <c r="L11" s="109"/>
      <c r="M11" s="110"/>
      <c r="N11" s="109"/>
      <c r="O11" s="110"/>
      <c r="P11" s="109">
        <f t="shared" si="1"/>
        <v>33494000</v>
      </c>
      <c r="Q11" s="110">
        <f t="shared" si="2"/>
        <v>44522599</v>
      </c>
      <c r="R11" s="54">
        <f t="shared" si="3"/>
        <v>0</v>
      </c>
      <c r="S11" s="55">
        <f t="shared" si="4"/>
        <v>0</v>
      </c>
      <c r="T11" s="54">
        <f t="shared" si="5"/>
        <v>19.386018729669974</v>
      </c>
      <c r="U11" s="56">
        <f t="shared" si="6"/>
        <v>25.769270260571613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1023636000</v>
      </c>
      <c r="C13" s="108"/>
      <c r="D13" s="108"/>
      <c r="E13" s="108">
        <f t="shared" si="0"/>
        <v>1023636000</v>
      </c>
      <c r="F13" s="109" t="s">
        <v>36</v>
      </c>
      <c r="G13" s="110" t="s">
        <v>36</v>
      </c>
      <c r="H13" s="109"/>
      <c r="I13" s="110">
        <v>21648938</v>
      </c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21648938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2.1149058845136359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542397000</v>
      </c>
      <c r="C14" s="108"/>
      <c r="D14" s="108"/>
      <c r="E14" s="108">
        <f t="shared" si="0"/>
        <v>542397000</v>
      </c>
      <c r="F14" s="109">
        <v>542397000</v>
      </c>
      <c r="G14" s="110">
        <v>209945000</v>
      </c>
      <c r="H14" s="109">
        <v>111035000</v>
      </c>
      <c r="I14" s="110">
        <v>63889591</v>
      </c>
      <c r="J14" s="109"/>
      <c r="K14" s="110"/>
      <c r="L14" s="109"/>
      <c r="M14" s="110"/>
      <c r="N14" s="109"/>
      <c r="O14" s="110"/>
      <c r="P14" s="109">
        <f t="shared" si="1"/>
        <v>111035000</v>
      </c>
      <c r="Q14" s="110">
        <f t="shared" si="2"/>
        <v>63889591</v>
      </c>
      <c r="R14" s="54">
        <f t="shared" si="3"/>
        <v>0</v>
      </c>
      <c r="S14" s="55">
        <f t="shared" si="4"/>
        <v>0</v>
      </c>
      <c r="T14" s="54">
        <f t="shared" si="5"/>
        <v>20.471167797756991</v>
      </c>
      <c r="U14" s="56">
        <f t="shared" si="6"/>
        <v>11.77911953790305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99140000</v>
      </c>
      <c r="C15" s="108"/>
      <c r="D15" s="108"/>
      <c r="E15" s="108">
        <f t="shared" si="0"/>
        <v>99140000</v>
      </c>
      <c r="F15" s="109">
        <v>99140000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650000000</v>
      </c>
      <c r="C16" s="108"/>
      <c r="D16" s="108"/>
      <c r="E16" s="108">
        <f t="shared" si="0"/>
        <v>650000000</v>
      </c>
      <c r="F16" s="109">
        <v>650000000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3077632000</v>
      </c>
      <c r="C17" s="111">
        <f>SUM(C9:C16)</f>
        <v>0</v>
      </c>
      <c r="D17" s="111"/>
      <c r="E17" s="111">
        <f t="shared" si="0"/>
        <v>3077632000</v>
      </c>
      <c r="F17" s="112">
        <f t="shared" ref="F17:O17" si="7">SUM(F9:F16)</f>
        <v>2053996000</v>
      </c>
      <c r="G17" s="113">
        <f t="shared" si="7"/>
        <v>904730000</v>
      </c>
      <c r="H17" s="112">
        <f t="shared" si="7"/>
        <v>253254000</v>
      </c>
      <c r="I17" s="113">
        <f t="shared" si="7"/>
        <v>198156360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253254000</v>
      </c>
      <c r="Q17" s="113">
        <f t="shared" si="2"/>
        <v>198156360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10.876309645899578</v>
      </c>
      <c r="U17" s="60">
        <f>IF((SUM($E9:$E14))=0,0,(Q17/(SUM($E9:$E14))*100))</f>
        <v>8.5100726135198226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1278114000</v>
      </c>
      <c r="C19" s="108"/>
      <c r="D19" s="108"/>
      <c r="E19" s="108">
        <f t="shared" ref="E19:E26" si="8">$B19      +$C19      +$D19</f>
        <v>1278114000</v>
      </c>
      <c r="F19" s="109">
        <v>1278114000</v>
      </c>
      <c r="G19" s="110">
        <v>624714000</v>
      </c>
      <c r="H19" s="109">
        <v>265867000</v>
      </c>
      <c r="I19" s="110">
        <v>223317863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265867000</v>
      </c>
      <c r="Q19" s="110">
        <f t="shared" ref="Q19:Q26" si="10">$I19      +$K19      +$M19      +$O19</f>
        <v>223317863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20.801509098562413</v>
      </c>
      <c r="U19" s="56">
        <f t="shared" ref="U19:U25" si="14">IF(($E19      =0),0,(($Q19      /$E19      )*100))</f>
        <v>17.472452613773108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161160000</v>
      </c>
      <c r="D22" s="108"/>
      <c r="E22" s="108">
        <f t="shared" si="8"/>
        <v>161160000</v>
      </c>
      <c r="F22" s="109">
        <v>161160000</v>
      </c>
      <c r="G22" s="110">
        <v>55660000</v>
      </c>
      <c r="H22" s="109">
        <v>2993000</v>
      </c>
      <c r="I22" s="110">
        <v>1909316</v>
      </c>
      <c r="J22" s="109"/>
      <c r="K22" s="110"/>
      <c r="L22" s="109"/>
      <c r="M22" s="110"/>
      <c r="N22" s="109"/>
      <c r="O22" s="110"/>
      <c r="P22" s="109">
        <f t="shared" si="9"/>
        <v>2993000</v>
      </c>
      <c r="Q22" s="110">
        <f t="shared" si="10"/>
        <v>1909316</v>
      </c>
      <c r="R22" s="54">
        <f t="shared" si="11"/>
        <v>0</v>
      </c>
      <c r="S22" s="55">
        <f t="shared" si="12"/>
        <v>0</v>
      </c>
      <c r="T22" s="54">
        <f t="shared" si="13"/>
        <v>1.8571605857532887</v>
      </c>
      <c r="U22" s="56">
        <f t="shared" si="14"/>
        <v>1.1847331844130056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708974000</v>
      </c>
      <c r="C23" s="108"/>
      <c r="D23" s="108"/>
      <c r="E23" s="108">
        <f t="shared" si="8"/>
        <v>708974000</v>
      </c>
      <c r="F23" s="109">
        <v>708974000</v>
      </c>
      <c r="G23" s="110">
        <v>230148000</v>
      </c>
      <c r="H23" s="109">
        <v>29558000</v>
      </c>
      <c r="I23" s="110">
        <v>41905047</v>
      </c>
      <c r="J23" s="109"/>
      <c r="K23" s="110"/>
      <c r="L23" s="109"/>
      <c r="M23" s="110"/>
      <c r="N23" s="109"/>
      <c r="O23" s="110"/>
      <c r="P23" s="109">
        <f t="shared" si="9"/>
        <v>29558000</v>
      </c>
      <c r="Q23" s="110">
        <f t="shared" si="10"/>
        <v>41905047</v>
      </c>
      <c r="R23" s="54">
        <f t="shared" si="11"/>
        <v>0</v>
      </c>
      <c r="S23" s="55">
        <f t="shared" si="12"/>
        <v>0</v>
      </c>
      <c r="T23" s="54">
        <f t="shared" si="13"/>
        <v>4.1691232682721786</v>
      </c>
      <c r="U23" s="56">
        <f t="shared" si="14"/>
        <v>5.9106606166093538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1987088000</v>
      </c>
      <c r="C26" s="111">
        <f>SUM(C19:C25)</f>
        <v>161160000</v>
      </c>
      <c r="D26" s="111"/>
      <c r="E26" s="111">
        <f t="shared" si="8"/>
        <v>2148248000</v>
      </c>
      <c r="F26" s="112">
        <f t="shared" ref="F26:O26" si="15">SUM(F19:F25)</f>
        <v>2148248000</v>
      </c>
      <c r="G26" s="113">
        <f t="shared" si="15"/>
        <v>910522000</v>
      </c>
      <c r="H26" s="112">
        <f t="shared" si="15"/>
        <v>298418000</v>
      </c>
      <c r="I26" s="113">
        <f t="shared" si="15"/>
        <v>267132226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298418000</v>
      </c>
      <c r="Q26" s="113">
        <f t="shared" si="10"/>
        <v>267132226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13.891226711254939</v>
      </c>
      <c r="U26" s="60">
        <f>IF(($E26-$E21-$E25)   =0,0,($Q26   /($E26-$E21-$E25)   )*100)</f>
        <v>12.434887685220701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7241074000</v>
      </c>
      <c r="C30" s="108"/>
      <c r="D30" s="108"/>
      <c r="E30" s="108">
        <f>$B30      +$C30      +$D30</f>
        <v>7241074000</v>
      </c>
      <c r="F30" s="109">
        <v>7241074000</v>
      </c>
      <c r="G30" s="110">
        <v>2129707000</v>
      </c>
      <c r="H30" s="109">
        <v>717872000</v>
      </c>
      <c r="I30" s="110">
        <v>667431897</v>
      </c>
      <c r="J30" s="109"/>
      <c r="K30" s="110"/>
      <c r="L30" s="109"/>
      <c r="M30" s="110"/>
      <c r="N30" s="109"/>
      <c r="O30" s="110"/>
      <c r="P30" s="109">
        <f>$H30      +$J30      +$L30      +$N30</f>
        <v>717872000</v>
      </c>
      <c r="Q30" s="110">
        <f>$I30      +$K30      +$M30      +$O30</f>
        <v>667431897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9.9138884646117411</v>
      </c>
      <c r="U30" s="56">
        <f>IF(($E30      =0),0,(($Q30      /$E30      )*100))</f>
        <v>9.217305292005026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126051000</v>
      </c>
      <c r="C31" s="108"/>
      <c r="D31" s="108"/>
      <c r="E31" s="108">
        <f>$B31      +$C31      +$D31</f>
        <v>126051000</v>
      </c>
      <c r="F31" s="109">
        <v>126051000</v>
      </c>
      <c r="G31" s="110">
        <v>73610000</v>
      </c>
      <c r="H31" s="109">
        <v>17849000</v>
      </c>
      <c r="I31" s="110">
        <v>13823127</v>
      </c>
      <c r="J31" s="109"/>
      <c r="K31" s="110"/>
      <c r="L31" s="109"/>
      <c r="M31" s="110"/>
      <c r="N31" s="109"/>
      <c r="O31" s="110"/>
      <c r="P31" s="109">
        <f>$H31      +$J31      +$L31      +$N31</f>
        <v>17849000</v>
      </c>
      <c r="Q31" s="110">
        <f>$I31      +$K31      +$M31      +$O31</f>
        <v>13823127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14.160141530015629</v>
      </c>
      <c r="U31" s="56">
        <f>IF(($E31      =0),0,(($Q31      /$E31      )*100))</f>
        <v>10.966296975033915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7367125000</v>
      </c>
      <c r="C32" s="111">
        <f>SUM(C28:C31)</f>
        <v>0</v>
      </c>
      <c r="D32" s="111"/>
      <c r="E32" s="111">
        <f>$B32      +$C32      +$D32</f>
        <v>7367125000</v>
      </c>
      <c r="F32" s="112">
        <f t="shared" ref="F32:O32" si="16">SUM(F28:F31)</f>
        <v>7367125000</v>
      </c>
      <c r="G32" s="113">
        <f t="shared" si="16"/>
        <v>2203317000</v>
      </c>
      <c r="H32" s="112">
        <f t="shared" si="16"/>
        <v>735721000</v>
      </c>
      <c r="I32" s="113">
        <f t="shared" si="16"/>
        <v>681255024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735721000</v>
      </c>
      <c r="Q32" s="113">
        <f>$I32      +$K32      +$M32      +$O32</f>
        <v>681255024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9.9865415613281971</v>
      </c>
      <c r="U32" s="60">
        <f>IF($E32   =0,0,($Q32   /$E32   )*100)</f>
        <v>9.2472304189218999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567281000</v>
      </c>
      <c r="C34" s="108"/>
      <c r="D34" s="108"/>
      <c r="E34" s="108">
        <f>$B34      +$C34      +$D34</f>
        <v>567281000</v>
      </c>
      <c r="F34" s="109">
        <v>567281000</v>
      </c>
      <c r="G34" s="110">
        <v>139691000</v>
      </c>
      <c r="H34" s="109">
        <v>115923000</v>
      </c>
      <c r="I34" s="110">
        <v>144338094</v>
      </c>
      <c r="J34" s="109"/>
      <c r="K34" s="110"/>
      <c r="L34" s="109"/>
      <c r="M34" s="110"/>
      <c r="N34" s="109"/>
      <c r="O34" s="110"/>
      <c r="P34" s="109">
        <f>$H34      +$J34      +$L34      +$N34</f>
        <v>115923000</v>
      </c>
      <c r="Q34" s="110">
        <f>$I34      +$K34      +$M34      +$O34</f>
        <v>144338094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20.434846222595151</v>
      </c>
      <c r="U34" s="56">
        <f>IF(($E34      =0),0,(($Q34      /$E34      )*100))</f>
        <v>25.443844232399815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567281000</v>
      </c>
      <c r="C35" s="111">
        <f>C34</f>
        <v>0</v>
      </c>
      <c r="D35" s="111"/>
      <c r="E35" s="111">
        <f>$B35      +$C35      +$D35</f>
        <v>567281000</v>
      </c>
      <c r="F35" s="112">
        <f t="shared" ref="F35:O35" si="17">F34</f>
        <v>567281000</v>
      </c>
      <c r="G35" s="113">
        <f t="shared" si="17"/>
        <v>139691000</v>
      </c>
      <c r="H35" s="112">
        <f t="shared" si="17"/>
        <v>115923000</v>
      </c>
      <c r="I35" s="113">
        <f t="shared" si="17"/>
        <v>144338094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115923000</v>
      </c>
      <c r="Q35" s="113">
        <f>$I35      +$K35      +$M35      +$O35</f>
        <v>144338094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20.434846222595151</v>
      </c>
      <c r="U35" s="60">
        <f>IF($E35   =0,0,($Q35   /$E35   )*100)</f>
        <v>25.443844232399815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1697076000</v>
      </c>
      <c r="C37" s="108"/>
      <c r="D37" s="108"/>
      <c r="E37" s="108">
        <f t="shared" ref="E37:E42" si="18">$B37      +$C37      +$D37</f>
        <v>1697076000</v>
      </c>
      <c r="F37" s="109">
        <v>1696076000</v>
      </c>
      <c r="G37" s="110">
        <v>758599000</v>
      </c>
      <c r="H37" s="109">
        <v>336502000</v>
      </c>
      <c r="I37" s="110">
        <v>185380382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336502000</v>
      </c>
      <c r="Q37" s="110">
        <f t="shared" ref="Q37:Q42" si="20">$I37      +$K37      +$M37      +$O37</f>
        <v>185380382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19.828340038984702</v>
      </c>
      <c r="U37" s="56">
        <f t="shared" ref="U37:U41" si="24">IF(($E37      =0),0,(($Q37      /$E37      )*100))</f>
        <v>10.923516801840343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2274401000</v>
      </c>
      <c r="C38" s="108"/>
      <c r="D38" s="108"/>
      <c r="E38" s="108">
        <f t="shared" si="18"/>
        <v>2274401000</v>
      </c>
      <c r="F38" s="109">
        <v>2067905000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246260000</v>
      </c>
      <c r="C40" s="108"/>
      <c r="D40" s="108"/>
      <c r="E40" s="108">
        <f t="shared" si="18"/>
        <v>246260000</v>
      </c>
      <c r="F40" s="109">
        <v>246260000</v>
      </c>
      <c r="G40" s="110">
        <v>97610000</v>
      </c>
      <c r="H40" s="109">
        <v>42000</v>
      </c>
      <c r="I40" s="110">
        <v>11231352</v>
      </c>
      <c r="J40" s="109"/>
      <c r="K40" s="110"/>
      <c r="L40" s="109"/>
      <c r="M40" s="110"/>
      <c r="N40" s="109"/>
      <c r="O40" s="110"/>
      <c r="P40" s="109">
        <f t="shared" si="19"/>
        <v>42000</v>
      </c>
      <c r="Q40" s="110">
        <f t="shared" si="20"/>
        <v>11231352</v>
      </c>
      <c r="R40" s="54">
        <f t="shared" si="21"/>
        <v>0</v>
      </c>
      <c r="S40" s="55">
        <f t="shared" si="22"/>
        <v>0</v>
      </c>
      <c r="T40" s="54">
        <f t="shared" si="23"/>
        <v>1.7055144968732235E-2</v>
      </c>
      <c r="U40" s="56">
        <f t="shared" si="24"/>
        <v>4.5607699179728742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4217737000</v>
      </c>
      <c r="C42" s="111">
        <f>SUM(C37:C41)</f>
        <v>0</v>
      </c>
      <c r="D42" s="111"/>
      <c r="E42" s="111">
        <f t="shared" si="18"/>
        <v>4217737000</v>
      </c>
      <c r="F42" s="112">
        <f t="shared" ref="F42:O42" si="25">SUM(F37:F41)</f>
        <v>4010241000</v>
      </c>
      <c r="G42" s="113">
        <f t="shared" si="25"/>
        <v>856209000</v>
      </c>
      <c r="H42" s="112">
        <f t="shared" si="25"/>
        <v>336544000</v>
      </c>
      <c r="I42" s="113">
        <f t="shared" si="25"/>
        <v>196611734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336544000</v>
      </c>
      <c r="Q42" s="113">
        <f t="shared" si="20"/>
        <v>196611734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17.317849306553267</v>
      </c>
      <c r="U42" s="60">
        <f>IF((+$E37+$E40) =0,0,(Q42   /(+$E37+$E40) )*100)</f>
        <v>10.117228003803769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3756930000</v>
      </c>
      <c r="C45" s="108"/>
      <c r="D45" s="108"/>
      <c r="E45" s="108">
        <f t="shared" si="26"/>
        <v>3756930000</v>
      </c>
      <c r="F45" s="109">
        <v>3756930000</v>
      </c>
      <c r="G45" s="110">
        <v>1383839000</v>
      </c>
      <c r="H45" s="109">
        <v>493449000</v>
      </c>
      <c r="I45" s="110">
        <v>347715184</v>
      </c>
      <c r="J45" s="109"/>
      <c r="K45" s="110"/>
      <c r="L45" s="109"/>
      <c r="M45" s="110"/>
      <c r="N45" s="109"/>
      <c r="O45" s="110"/>
      <c r="P45" s="109">
        <f t="shared" si="27"/>
        <v>493449000</v>
      </c>
      <c r="Q45" s="110">
        <f t="shared" si="28"/>
        <v>347715184</v>
      </c>
      <c r="R45" s="54">
        <f t="shared" si="29"/>
        <v>0</v>
      </c>
      <c r="S45" s="55">
        <f t="shared" si="30"/>
        <v>0</v>
      </c>
      <c r="T45" s="54">
        <f t="shared" si="31"/>
        <v>13.134367688511631</v>
      </c>
      <c r="U45" s="56">
        <f t="shared" si="32"/>
        <v>9.2553011102149885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3226507000</v>
      </c>
      <c r="C46" s="108"/>
      <c r="D46" s="108"/>
      <c r="E46" s="108">
        <f t="shared" si="26"/>
        <v>3226507000</v>
      </c>
      <c r="F46" s="109">
        <v>3226507000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4218561000</v>
      </c>
      <c r="C53" s="108"/>
      <c r="D53" s="108"/>
      <c r="E53" s="108">
        <f t="shared" si="26"/>
        <v>4218561000</v>
      </c>
      <c r="F53" s="109">
        <v>4218561000</v>
      </c>
      <c r="G53" s="110">
        <v>1651952000</v>
      </c>
      <c r="H53" s="109">
        <v>852855000</v>
      </c>
      <c r="I53" s="110">
        <v>467192703</v>
      </c>
      <c r="J53" s="109"/>
      <c r="K53" s="110"/>
      <c r="L53" s="109"/>
      <c r="M53" s="110"/>
      <c r="N53" s="109"/>
      <c r="O53" s="110"/>
      <c r="P53" s="109">
        <f t="shared" si="27"/>
        <v>852855000</v>
      </c>
      <c r="Q53" s="110">
        <f t="shared" si="28"/>
        <v>467192703</v>
      </c>
      <c r="R53" s="54">
        <f t="shared" si="29"/>
        <v>0</v>
      </c>
      <c r="S53" s="55">
        <f t="shared" si="30"/>
        <v>0</v>
      </c>
      <c r="T53" s="54">
        <f t="shared" si="31"/>
        <v>20.21672793163356</v>
      </c>
      <c r="U53" s="56">
        <f t="shared" si="32"/>
        <v>11.074693550715518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1118932000</v>
      </c>
      <c r="C54" s="108"/>
      <c r="D54" s="108"/>
      <c r="E54" s="108">
        <f t="shared" si="26"/>
        <v>1118932000</v>
      </c>
      <c r="F54" s="109">
        <v>1118932000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12320930000</v>
      </c>
      <c r="C55" s="111">
        <f>SUM(C44:C54)</f>
        <v>0</v>
      </c>
      <c r="D55" s="111"/>
      <c r="E55" s="111">
        <f t="shared" si="26"/>
        <v>12320930000</v>
      </c>
      <c r="F55" s="112">
        <f t="shared" ref="F55:O55" si="33">SUM(F44:F54)</f>
        <v>12320930000</v>
      </c>
      <c r="G55" s="113">
        <f t="shared" si="33"/>
        <v>3035791000</v>
      </c>
      <c r="H55" s="112">
        <f t="shared" si="33"/>
        <v>1346304000</v>
      </c>
      <c r="I55" s="113">
        <f t="shared" si="33"/>
        <v>814907887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1346304000</v>
      </c>
      <c r="Q55" s="113">
        <f t="shared" si="28"/>
        <v>814907887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16.880515569511644</v>
      </c>
      <c r="U55" s="60">
        <f>IF((+$E45+$E47+$E49+$E50+$E53) =0,0,(Q55   /(+$E45+$E47+$E49+$E50+$E53) )*100)</f>
        <v>10.217651640507148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4717475000</v>
      </c>
      <c r="C67" s="108"/>
      <c r="D67" s="108"/>
      <c r="E67" s="108">
        <f t="shared" si="35"/>
        <v>4717475000</v>
      </c>
      <c r="F67" s="109">
        <v>4717475000</v>
      </c>
      <c r="G67" s="110">
        <v>1448283000</v>
      </c>
      <c r="H67" s="109">
        <v>632860000</v>
      </c>
      <c r="I67" s="110">
        <v>549917544</v>
      </c>
      <c r="J67" s="109"/>
      <c r="K67" s="110"/>
      <c r="L67" s="109"/>
      <c r="M67" s="110"/>
      <c r="N67" s="109"/>
      <c r="O67" s="110"/>
      <c r="P67" s="109">
        <f t="shared" si="36"/>
        <v>632860000</v>
      </c>
      <c r="Q67" s="110">
        <f t="shared" si="37"/>
        <v>549917544</v>
      </c>
      <c r="R67" s="54">
        <f t="shared" si="38"/>
        <v>0</v>
      </c>
      <c r="S67" s="55">
        <f t="shared" si="39"/>
        <v>0</v>
      </c>
      <c r="T67" s="54">
        <f t="shared" si="40"/>
        <v>13.415227425688531</v>
      </c>
      <c r="U67" s="56">
        <f t="shared" si="41"/>
        <v>11.657031441608064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4717475000</v>
      </c>
      <c r="C68" s="111">
        <f>SUM(C63:C67)</f>
        <v>0</v>
      </c>
      <c r="D68" s="111"/>
      <c r="E68" s="111">
        <f t="shared" si="35"/>
        <v>4717475000</v>
      </c>
      <c r="F68" s="112">
        <f t="shared" ref="F68:O68" si="42">SUM(F63:F67)</f>
        <v>4717475000</v>
      </c>
      <c r="G68" s="113">
        <f t="shared" si="42"/>
        <v>1448283000</v>
      </c>
      <c r="H68" s="112">
        <f t="shared" si="42"/>
        <v>632860000</v>
      </c>
      <c r="I68" s="113">
        <f t="shared" si="42"/>
        <v>549917544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632860000</v>
      </c>
      <c r="Q68" s="113">
        <f t="shared" si="37"/>
        <v>549917544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13.415227425688531</v>
      </c>
      <c r="U68" s="60">
        <f>IF((+$E63+$E65+$E67) =0,0,(Q68  /(+$E63+$E65+$E67) )*100)</f>
        <v>11.657031441608064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34255268000</v>
      </c>
      <c r="C69" s="120">
        <f>SUM(C9:C16,C19:C25,C28:C31,C34,C37:C41,C44:C54,C57:C60,C63:C67)</f>
        <v>161160000</v>
      </c>
      <c r="D69" s="120"/>
      <c r="E69" s="120">
        <f t="shared" si="35"/>
        <v>34416428000</v>
      </c>
      <c r="F69" s="121">
        <f t="shared" ref="F69:O69" si="43">SUM(F9:F16,F19:F25,F28:F31,F34,F37:F41,F44:F54,F57:F60,F63:F67)</f>
        <v>33185296000</v>
      </c>
      <c r="G69" s="122">
        <f t="shared" si="43"/>
        <v>9498543000</v>
      </c>
      <c r="H69" s="121">
        <f t="shared" si="43"/>
        <v>3719024000</v>
      </c>
      <c r="I69" s="122">
        <f t="shared" si="43"/>
        <v>2852318869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3719024000</v>
      </c>
      <c r="Q69" s="122">
        <f t="shared" si="37"/>
        <v>2852318869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13.749999630279353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10.545611804115493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17357571000</v>
      </c>
      <c r="C71" s="108"/>
      <c r="D71" s="108"/>
      <c r="E71" s="108">
        <f>$B71      +$C71      +$D71</f>
        <v>17357571000</v>
      </c>
      <c r="F71" s="109">
        <v>17357571000</v>
      </c>
      <c r="G71" s="110">
        <v>7349076000</v>
      </c>
      <c r="H71" s="109">
        <v>4215866000</v>
      </c>
      <c r="I71" s="110">
        <v>3062984893</v>
      </c>
      <c r="J71" s="109"/>
      <c r="K71" s="110"/>
      <c r="L71" s="109"/>
      <c r="M71" s="110"/>
      <c r="N71" s="109"/>
      <c r="O71" s="110"/>
      <c r="P71" s="109">
        <f>$H71      +$J71      +$L71      +$N71</f>
        <v>4215866000</v>
      </c>
      <c r="Q71" s="110">
        <f>$I71      +$K71      +$M71      +$O71</f>
        <v>3062984893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24.288340805288943</v>
      </c>
      <c r="U71" s="56">
        <f>IF(($E71      =0),0,(($Q71      /$E71      )*100))</f>
        <v>17.646391266381684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493807000</v>
      </c>
      <c r="C72" s="108"/>
      <c r="D72" s="108"/>
      <c r="E72" s="108">
        <f>$B72      +$C72      +$D72</f>
        <v>493807000</v>
      </c>
      <c r="F72" s="109">
        <v>493807000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17851378000</v>
      </c>
      <c r="C73" s="117">
        <f>SUM(C71:C72)</f>
        <v>0</v>
      </c>
      <c r="D73" s="117"/>
      <c r="E73" s="117">
        <f>$B73      +$C73      +$D73</f>
        <v>17851378000</v>
      </c>
      <c r="F73" s="118">
        <f t="shared" ref="F73:O73" si="44">SUM(F71:F72)</f>
        <v>17851378000</v>
      </c>
      <c r="G73" s="119">
        <f t="shared" si="44"/>
        <v>7349076000</v>
      </c>
      <c r="H73" s="118">
        <f t="shared" si="44"/>
        <v>4215866000</v>
      </c>
      <c r="I73" s="119">
        <f t="shared" si="44"/>
        <v>3062984893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4215866000</v>
      </c>
      <c r="Q73" s="119">
        <f>$I73      +$K73      +$M73      +$O73</f>
        <v>3062984893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24.288340805288943</v>
      </c>
      <c r="U73" s="65">
        <f>IF($E71   =0,0,($Q71   /$E71 )*100)</f>
        <v>17.646391266381684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17851378000</v>
      </c>
      <c r="C74" s="120">
        <f>SUM(C71:C72)</f>
        <v>0</v>
      </c>
      <c r="D74" s="120"/>
      <c r="E74" s="120">
        <f>$B74      +$C74      +$D74</f>
        <v>17851378000</v>
      </c>
      <c r="F74" s="121">
        <f t="shared" ref="F74:O74" si="45">SUM(F71:F72)</f>
        <v>17851378000</v>
      </c>
      <c r="G74" s="122">
        <f t="shared" si="45"/>
        <v>7349076000</v>
      </c>
      <c r="H74" s="121">
        <f t="shared" si="45"/>
        <v>4215866000</v>
      </c>
      <c r="I74" s="122">
        <f t="shared" si="45"/>
        <v>3062984893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4215866000</v>
      </c>
      <c r="Q74" s="122">
        <f>$I74      +$K74      +$M74      +$O74</f>
        <v>3062984893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24.288340805288943</v>
      </c>
      <c r="U74" s="71">
        <f>IF($E71   =0,0,($Q71   /$E71 )*100)</f>
        <v>17.646391266381684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52106646000</v>
      </c>
      <c r="C75" s="120">
        <f>SUM(C9:C16,C19:C25,C28:C31,C34,C37:C41,C44:C54,C57:C60,C63:C67,C71:C72)</f>
        <v>161160000</v>
      </c>
      <c r="D75" s="120"/>
      <c r="E75" s="120">
        <f>$B75      +$C75      +$D75</f>
        <v>52267806000</v>
      </c>
      <c r="F75" s="121">
        <f t="shared" ref="F75:O75" si="46">SUM(F9:F16,F19:F25,F28:F31,F34,F37:F41,F44:F54,F57:F60,F63:F67,F71:F72)</f>
        <v>51036674000</v>
      </c>
      <c r="G75" s="122">
        <f t="shared" si="46"/>
        <v>16847619000</v>
      </c>
      <c r="H75" s="121">
        <f t="shared" si="46"/>
        <v>7934890000</v>
      </c>
      <c r="I75" s="122">
        <f t="shared" si="46"/>
        <v>5915303762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7934890000</v>
      </c>
      <c r="Q75" s="122">
        <f>$I75      +$K75      +$M75      +$O75</f>
        <v>5915303762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17.869353912448503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13.321250379377162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UDai6usRuMRT2yEHKp6wcrDEzsoi3wDQrVU3SP/6jftIa/HoKrFshq27aHuZrohQiMlZbI2Wi/Zre7Unvbd0bg==" saltValue="dwgS82SvtfgmRScGsTY1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D0BF-A527-4C3D-A409-7F9719D2A6AD}">
  <sheetPr>
    <pageSetUpPr fitToPage="1"/>
  </sheetPr>
  <dimension ref="A1:W126"/>
  <sheetViews>
    <sheetView showGridLines="0" tabSelected="1" workbookViewId="0">
      <selection activeCell="G14" sqref="G14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51800000</v>
      </c>
      <c r="C10" s="108"/>
      <c r="D10" s="108"/>
      <c r="E10" s="108">
        <f>$B10      +$C10      +$D10</f>
        <v>51800000</v>
      </c>
      <c r="F10" s="109">
        <v>51800000</v>
      </c>
      <c r="G10" s="110">
        <v>51800000</v>
      </c>
      <c r="H10" s="109">
        <v>10596000</v>
      </c>
      <c r="I10" s="110">
        <v>9023671</v>
      </c>
      <c r="J10" s="109"/>
      <c r="K10" s="110"/>
      <c r="L10" s="109"/>
      <c r="M10" s="110"/>
      <c r="N10" s="109"/>
      <c r="O10" s="110"/>
      <c r="P10" s="109">
        <f>$H10      +$J10      +$L10      +$N10</f>
        <v>10596000</v>
      </c>
      <c r="Q10" s="110">
        <f>$I10      +$K10      +$M10      +$O10</f>
        <v>9023671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20.455598455598455</v>
      </c>
      <c r="U10" s="56">
        <f>IF(($E10      =0),0,(($Q10      /$E10      )*100))</f>
        <v>17.420214285714287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32200000</v>
      </c>
      <c r="C11" s="108"/>
      <c r="D11" s="108"/>
      <c r="E11" s="108">
        <f>$B11      +$C11      +$D11</f>
        <v>32200000</v>
      </c>
      <c r="F11" s="109">
        <v>32200000</v>
      </c>
      <c r="G11" s="110">
        <v>21500000</v>
      </c>
      <c r="H11" s="109">
        <v>5711000</v>
      </c>
      <c r="I11" s="110">
        <v>5306048</v>
      </c>
      <c r="J11" s="109"/>
      <c r="K11" s="110"/>
      <c r="L11" s="109"/>
      <c r="M11" s="110"/>
      <c r="N11" s="109"/>
      <c r="O11" s="110"/>
      <c r="P11" s="109">
        <f>$H11      +$J11      +$L11      +$N11</f>
        <v>5711000</v>
      </c>
      <c r="Q11" s="110">
        <f>$I11      +$K11      +$M11      +$O11</f>
        <v>5306048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17.736024844720497</v>
      </c>
      <c r="U11" s="56">
        <f>IF(($E11      =0),0,(($Q11      /$E11      )*100))</f>
        <v>16.478409937888198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>$B13      +$C13      +$D13</f>
        <v>182100000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66000000</v>
      </c>
      <c r="C14" s="108"/>
      <c r="D14" s="108"/>
      <c r="E14" s="108">
        <f>$B14      +$C14      +$D14</f>
        <v>66000000</v>
      </c>
      <c r="F14" s="109">
        <v>66000000</v>
      </c>
      <c r="G14" s="110">
        <v>26150000</v>
      </c>
      <c r="H14" s="109">
        <v>13779000</v>
      </c>
      <c r="I14" s="110">
        <v>715417</v>
      </c>
      <c r="J14" s="109"/>
      <c r="K14" s="110"/>
      <c r="L14" s="109"/>
      <c r="M14" s="110"/>
      <c r="N14" s="109"/>
      <c r="O14" s="110"/>
      <c r="P14" s="109">
        <f>$H14      +$J14      +$L14      +$N14</f>
        <v>13779000</v>
      </c>
      <c r="Q14" s="110">
        <f>$I14      +$K14      +$M14      +$O14</f>
        <v>715417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20.877272727272729</v>
      </c>
      <c r="U14" s="56">
        <f>IF(($E14      =0),0,(($Q14      /$E14      )*100))</f>
        <v>1.0839651515151516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13000000</v>
      </c>
      <c r="C15" s="108"/>
      <c r="D15" s="108"/>
      <c r="E15" s="108">
        <f>$B15      +$C15      +$D15</f>
        <v>13000000</v>
      </c>
      <c r="F15" s="109">
        <v>13000000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184000000</v>
      </c>
      <c r="C16" s="108"/>
      <c r="D16" s="108"/>
      <c r="E16" s="108">
        <f>$B16      +$C16      +$D16</f>
        <v>184000000</v>
      </c>
      <c r="F16" s="109">
        <v>184000000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529100000</v>
      </c>
      <c r="C17" s="111">
        <f>SUM(C9:C16)</f>
        <v>0</v>
      </c>
      <c r="D17" s="111"/>
      <c r="E17" s="111">
        <f>$B17      +$C17      +$D17</f>
        <v>529100000</v>
      </c>
      <c r="F17" s="112">
        <f>SUM(F9:F16)</f>
        <v>347000000</v>
      </c>
      <c r="G17" s="113">
        <f>SUM(G9:G16)</f>
        <v>99450000</v>
      </c>
      <c r="H17" s="112">
        <f>SUM(H9:H16)</f>
        <v>30086000</v>
      </c>
      <c r="I17" s="113">
        <f>SUM(I9:I16)</f>
        <v>15045136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30086000</v>
      </c>
      <c r="Q17" s="113">
        <f>$I17      +$K17      +$M17      +$O17</f>
        <v>15045136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9.0593194820837102</v>
      </c>
      <c r="U17" s="60">
        <f>IF((SUM($E9:$E14))=0,0,(Q17/(SUM($E9:$E14))*100))</f>
        <v>4.530302920806986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201771000</v>
      </c>
      <c r="C19" s="108"/>
      <c r="D19" s="108"/>
      <c r="E19" s="108">
        <f>$B19      +$C19      +$D19</f>
        <v>201771000</v>
      </c>
      <c r="F19" s="109">
        <v>201771000</v>
      </c>
      <c r="G19" s="110">
        <v>69922000</v>
      </c>
      <c r="H19" s="109">
        <v>26107000</v>
      </c>
      <c r="I19" s="110">
        <v>26162400</v>
      </c>
      <c r="J19" s="109"/>
      <c r="K19" s="110"/>
      <c r="L19" s="109"/>
      <c r="M19" s="110"/>
      <c r="N19" s="109"/>
      <c r="O19" s="110"/>
      <c r="P19" s="109">
        <f>$H19      +$J19      +$L19      +$N19</f>
        <v>26107000</v>
      </c>
      <c r="Q19" s="110">
        <f>$I19      +$K19      +$M19      +$O19</f>
        <v>26162400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12.938925811935311</v>
      </c>
      <c r="U19" s="56">
        <f>IF(($E19      =0),0,(($Q19      /$E19      )*100))</f>
        <v>12.966382681356587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201771000</v>
      </c>
      <c r="C26" s="111">
        <f>SUM(C19:C25)</f>
        <v>0</v>
      </c>
      <c r="D26" s="111"/>
      <c r="E26" s="111">
        <f>$B26      +$C26      +$D26</f>
        <v>201771000</v>
      </c>
      <c r="F26" s="112">
        <f>SUM(F19:F25)</f>
        <v>201771000</v>
      </c>
      <c r="G26" s="113">
        <f>SUM(G19:G25)</f>
        <v>69922000</v>
      </c>
      <c r="H26" s="112">
        <f>SUM(H19:H25)</f>
        <v>26107000</v>
      </c>
      <c r="I26" s="113">
        <f>SUM(I19:I25)</f>
        <v>26162400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26107000</v>
      </c>
      <c r="Q26" s="113">
        <f>$I26      +$K26      +$M26      +$O26</f>
        <v>26162400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12.938925811935311</v>
      </c>
      <c r="U26" s="60">
        <f>IF(($E26-$E21-$E25)   =0,0,($Q26   /($E26-$E21-$E25)   )*100)</f>
        <v>12.966382681356587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3127787000</v>
      </c>
      <c r="C30" s="108"/>
      <c r="D30" s="108"/>
      <c r="E30" s="108">
        <f>$B30      +$C30      +$D30</f>
        <v>3127787000</v>
      </c>
      <c r="F30" s="109">
        <v>3127787000</v>
      </c>
      <c r="G30" s="110">
        <v>960102000</v>
      </c>
      <c r="H30" s="109">
        <v>409259000</v>
      </c>
      <c r="I30" s="110">
        <v>413348987</v>
      </c>
      <c r="J30" s="109"/>
      <c r="K30" s="110"/>
      <c r="L30" s="109"/>
      <c r="M30" s="110"/>
      <c r="N30" s="109"/>
      <c r="O30" s="110"/>
      <c r="P30" s="109">
        <f>$H30      +$J30      +$L30      +$N30</f>
        <v>409259000</v>
      </c>
      <c r="Q30" s="110">
        <f>$I30      +$K30      +$M30      +$O30</f>
        <v>413348987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13.084618613735527</v>
      </c>
      <c r="U30" s="56">
        <f>IF(($E30      =0),0,(($Q30      /$E30      )*100))</f>
        <v>13.215381578093394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14322000</v>
      </c>
      <c r="C31" s="108"/>
      <c r="D31" s="108"/>
      <c r="E31" s="108">
        <f>$B31      +$C31      +$D31</f>
        <v>14322000</v>
      </c>
      <c r="F31" s="109">
        <v>14322000</v>
      </c>
      <c r="G31" s="110">
        <v>7850000</v>
      </c>
      <c r="H31" s="109">
        <v>2629000</v>
      </c>
      <c r="I31" s="110">
        <v>2169473</v>
      </c>
      <c r="J31" s="109"/>
      <c r="K31" s="110"/>
      <c r="L31" s="109"/>
      <c r="M31" s="110"/>
      <c r="N31" s="109"/>
      <c r="O31" s="110"/>
      <c r="P31" s="109">
        <f>$H31      +$J31      +$L31      +$N31</f>
        <v>2629000</v>
      </c>
      <c r="Q31" s="110">
        <f>$I31      +$K31      +$M31      +$O31</f>
        <v>2169473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18.356374807987709</v>
      </c>
      <c r="U31" s="56">
        <f>IF(($E31      =0),0,(($Q31      /$E31      )*100))</f>
        <v>15.1478354978355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3142109000</v>
      </c>
      <c r="C32" s="111">
        <f>SUM(C28:C31)</f>
        <v>0</v>
      </c>
      <c r="D32" s="111"/>
      <c r="E32" s="111">
        <f>$B32      +$C32      +$D32</f>
        <v>3142109000</v>
      </c>
      <c r="F32" s="112">
        <f>SUM(F28:F31)</f>
        <v>3142109000</v>
      </c>
      <c r="G32" s="113">
        <f>SUM(G28:G31)</f>
        <v>967952000</v>
      </c>
      <c r="H32" s="112">
        <f>SUM(H28:H31)</f>
        <v>411888000</v>
      </c>
      <c r="I32" s="113">
        <f>SUM(I28:I31)</f>
        <v>415518460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411888000</v>
      </c>
      <c r="Q32" s="113">
        <f>$I32      +$K32      +$M32      +$O32</f>
        <v>415518460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13.10864772673386</v>
      </c>
      <c r="U32" s="60">
        <f>IF($E32   =0,0,($Q32   /$E32   )*100)</f>
        <v>13.224189867378886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71023000</v>
      </c>
      <c r="C34" s="108"/>
      <c r="D34" s="108"/>
      <c r="E34" s="108">
        <f>$B34      +$C34      +$D34</f>
        <v>71023000</v>
      </c>
      <c r="F34" s="109">
        <v>71023000</v>
      </c>
      <c r="G34" s="110">
        <v>17746000</v>
      </c>
      <c r="H34" s="109">
        <v>13272000</v>
      </c>
      <c r="I34" s="110">
        <v>24108744</v>
      </c>
      <c r="J34" s="109"/>
      <c r="K34" s="110"/>
      <c r="L34" s="109"/>
      <c r="M34" s="110"/>
      <c r="N34" s="109"/>
      <c r="O34" s="110"/>
      <c r="P34" s="109">
        <f>$H34      +$J34      +$L34      +$N34</f>
        <v>13272000</v>
      </c>
      <c r="Q34" s="110">
        <f>$I34      +$K34      +$M34      +$O34</f>
        <v>24108744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18.68690424228771</v>
      </c>
      <c r="U34" s="56">
        <f>IF(($E34      =0),0,(($Q34      /$E34      )*100))</f>
        <v>33.944981203272178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71023000</v>
      </c>
      <c r="C35" s="111">
        <f>C34</f>
        <v>0</v>
      </c>
      <c r="D35" s="111"/>
      <c r="E35" s="111">
        <f>$B35      +$C35      +$D35</f>
        <v>71023000</v>
      </c>
      <c r="F35" s="112">
        <f>F34</f>
        <v>71023000</v>
      </c>
      <c r="G35" s="113">
        <f>G34</f>
        <v>17746000</v>
      </c>
      <c r="H35" s="112">
        <f>H34</f>
        <v>13272000</v>
      </c>
      <c r="I35" s="113">
        <f>I34</f>
        <v>24108744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13272000</v>
      </c>
      <c r="Q35" s="113">
        <f>$I35      +$K35      +$M35      +$O35</f>
        <v>24108744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18.68690424228771</v>
      </c>
      <c r="U35" s="60">
        <f>IF($E35   =0,0,($Q35   /$E35   )*100)</f>
        <v>33.944981203272178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159447000</v>
      </c>
      <c r="C37" s="108"/>
      <c r="D37" s="108"/>
      <c r="E37" s="108">
        <f>$B37      +$C37      +$D37</f>
        <v>159447000</v>
      </c>
      <c r="F37" s="109">
        <v>159447000</v>
      </c>
      <c r="G37" s="110">
        <v>71751000</v>
      </c>
      <c r="H37" s="109">
        <v>43323000</v>
      </c>
      <c r="I37" s="110">
        <v>16757802</v>
      </c>
      <c r="J37" s="109"/>
      <c r="K37" s="110"/>
      <c r="L37" s="109"/>
      <c r="M37" s="110"/>
      <c r="N37" s="109"/>
      <c r="O37" s="110"/>
      <c r="P37" s="109">
        <f>$H37      +$J37      +$L37      +$N37</f>
        <v>43323000</v>
      </c>
      <c r="Q37" s="110">
        <f>$I37      +$K37      +$M37      +$O37</f>
        <v>16757802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27.170784022276994</v>
      </c>
      <c r="U37" s="56">
        <f>IF(($E37      =0),0,(($Q37      /$E37      )*100))</f>
        <v>10.509951269073737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98327000</v>
      </c>
      <c r="C38" s="108"/>
      <c r="D38" s="108"/>
      <c r="E38" s="108">
        <f>$B38      +$C38      +$D38</f>
        <v>98327000</v>
      </c>
      <c r="F38" s="109">
        <v>89400000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20000000</v>
      </c>
      <c r="C40" s="108"/>
      <c r="D40" s="108"/>
      <c r="E40" s="108">
        <f>$B40      +$C40      +$D40</f>
        <v>20000000</v>
      </c>
      <c r="F40" s="109">
        <v>20000000</v>
      </c>
      <c r="G40" s="110">
        <v>8100000</v>
      </c>
      <c r="H40" s="109"/>
      <c r="I40" s="110">
        <v>442989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442989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2.2149450000000002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277774000</v>
      </c>
      <c r="C42" s="111">
        <f>SUM(C37:C41)</f>
        <v>0</v>
      </c>
      <c r="D42" s="111"/>
      <c r="E42" s="111">
        <f>$B42      +$C42      +$D42</f>
        <v>277774000</v>
      </c>
      <c r="F42" s="112">
        <f>SUM(F37:F41)</f>
        <v>268847000</v>
      </c>
      <c r="G42" s="113">
        <f>SUM(G37:G41)</f>
        <v>79851000</v>
      </c>
      <c r="H42" s="112">
        <f>SUM(H37:H41)</f>
        <v>43323000</v>
      </c>
      <c r="I42" s="113">
        <f>SUM(I37:I41)</f>
        <v>17200791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43323000</v>
      </c>
      <c r="Q42" s="113">
        <f>$I42      +$K42      +$M42      +$O42</f>
        <v>17200791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24.142504472072535</v>
      </c>
      <c r="U42" s="60">
        <f>IF((+$E37+$E40) =0,0,(Q42   /(+$E37+$E40) )*100)</f>
        <v>9.5854436128773397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>$B45      +$C45      +$D45</f>
        <v>490000000</v>
      </c>
      <c r="F45" s="109">
        <v>490000000</v>
      </c>
      <c r="G45" s="110">
        <v>49000000</v>
      </c>
      <c r="H45" s="109">
        <v>17007000</v>
      </c>
      <c r="I45" s="110">
        <v>17007108</v>
      </c>
      <c r="J45" s="109"/>
      <c r="K45" s="110"/>
      <c r="L45" s="109"/>
      <c r="M45" s="110"/>
      <c r="N45" s="109"/>
      <c r="O45" s="110"/>
      <c r="P45" s="109">
        <f>$H45      +$J45      +$L45      +$N45</f>
        <v>17007000</v>
      </c>
      <c r="Q45" s="110">
        <f>$I45      +$K45      +$M45      +$O45</f>
        <v>17007108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3.4708163265306125</v>
      </c>
      <c r="U45" s="56">
        <f>IF(($E45      =0),0,(($Q45      /$E45      )*100))</f>
        <v>3.4708383673469387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>$B46      +$C46      +$D46</f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205264000</v>
      </c>
      <c r="C53" s="108"/>
      <c r="D53" s="108"/>
      <c r="E53" s="108">
        <f>$B53      +$C53      +$D53</f>
        <v>205264000</v>
      </c>
      <c r="F53" s="109">
        <v>205264000</v>
      </c>
      <c r="G53" s="110">
        <v>45751000</v>
      </c>
      <c r="H53" s="109">
        <v>11598000</v>
      </c>
      <c r="I53" s="110">
        <v>9909189</v>
      </c>
      <c r="J53" s="109"/>
      <c r="K53" s="110"/>
      <c r="L53" s="109"/>
      <c r="M53" s="110"/>
      <c r="N53" s="109"/>
      <c r="O53" s="110"/>
      <c r="P53" s="109">
        <f>$H53      +$J53      +$L53      +$N53</f>
        <v>11598000</v>
      </c>
      <c r="Q53" s="110">
        <f>$I53      +$K53      +$M53      +$O53</f>
        <v>9909189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5.6502845116532852</v>
      </c>
      <c r="U53" s="56">
        <f>IF(($E53      =0),0,(($Q53      /$E53      )*100))</f>
        <v>4.8275338101177017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>$B54      +$C54      +$D54</f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711280000</v>
      </c>
      <c r="C55" s="111">
        <f>SUM(C44:C54)</f>
        <v>0</v>
      </c>
      <c r="D55" s="111"/>
      <c r="E55" s="111">
        <f>$B55      +$C55      +$D55</f>
        <v>711280000</v>
      </c>
      <c r="F55" s="112">
        <f>SUM(F44:F54)</f>
        <v>711280000</v>
      </c>
      <c r="G55" s="113">
        <f>SUM(G44:G54)</f>
        <v>94751000</v>
      </c>
      <c r="H55" s="112">
        <f>SUM(H44:H54)</f>
        <v>28605000</v>
      </c>
      <c r="I55" s="113">
        <f>SUM(I44:I54)</f>
        <v>26916297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28605000</v>
      </c>
      <c r="Q55" s="113">
        <f>$I55      +$K55      +$M55      +$O55</f>
        <v>26916297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4.1142645095963548</v>
      </c>
      <c r="U55" s="60">
        <f>IF((+$E45+$E47+$E49+$E50+$E53) =0,0,(Q55   /(+$E45+$E47+$E49+$E50+$E53) )*100)</f>
        <v>3.871377922630828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>$B67      +$C67      +$D67</f>
        <v>619527000</v>
      </c>
      <c r="F67" s="109">
        <v>619527000</v>
      </c>
      <c r="G67" s="110">
        <v>175965000</v>
      </c>
      <c r="H67" s="109">
        <v>72218000</v>
      </c>
      <c r="I67" s="110">
        <v>72218302</v>
      </c>
      <c r="J67" s="109"/>
      <c r="K67" s="110"/>
      <c r="L67" s="109"/>
      <c r="M67" s="110"/>
      <c r="N67" s="109"/>
      <c r="O67" s="110"/>
      <c r="P67" s="109">
        <f>$H67      +$J67      +$L67      +$N67</f>
        <v>72218000</v>
      </c>
      <c r="Q67" s="110">
        <f>$I67      +$K67      +$M67      +$O67</f>
        <v>72218302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11.656957646720805</v>
      </c>
      <c r="U67" s="56">
        <f>IF(($E67      =0),0,(($Q67      /$E67      )*100))</f>
        <v>11.657006393587366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>$B68      +$C68      +$D68</f>
        <v>619527000</v>
      </c>
      <c r="F68" s="112">
        <f>SUM(F63:F67)</f>
        <v>619527000</v>
      </c>
      <c r="G68" s="113">
        <f>SUM(G63:G67)</f>
        <v>175965000</v>
      </c>
      <c r="H68" s="112">
        <f>SUM(H63:H67)</f>
        <v>72218000</v>
      </c>
      <c r="I68" s="113">
        <f>SUM(I63:I67)</f>
        <v>72218302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72218000</v>
      </c>
      <c r="Q68" s="113">
        <f>$I68      +$K68      +$M68      +$O68</f>
        <v>72218302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11.656957646720805</v>
      </c>
      <c r="U68" s="60">
        <f>IF((+$E63+$E65+$E67) =0,0,(Q68  /(+$E63+$E65+$E67) )*100)</f>
        <v>11.657006393587366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5552584000</v>
      </c>
      <c r="C69" s="120">
        <f>SUM(C9:C16,C19:C25,C28:C31,C34,C37:C41,C44:C54,C57:C60,C63:C67)</f>
        <v>0</v>
      </c>
      <c r="D69" s="120"/>
      <c r="E69" s="120">
        <f>$B69      +$C69      +$D69</f>
        <v>5552584000</v>
      </c>
      <c r="F69" s="121">
        <f>SUM(F9:F16,F19:F25,F28:F31,F34,F37:F41,F44:F54,F57:F60,F63:F67)</f>
        <v>5361557000</v>
      </c>
      <c r="G69" s="122">
        <f>SUM(G9:G16,G19:G25,G28:G31,G34,G37:G41,G44:G54,G57:G60,G63:G67)</f>
        <v>1505637000</v>
      </c>
      <c r="H69" s="121">
        <f>SUM(H9:H16,H19:H25,H28:H31,H34,H37:H41,H44:H54,H57:H60,H63:H67)</f>
        <v>625499000</v>
      </c>
      <c r="I69" s="122">
        <f>SUM(I9:I16,I19:I25,I28:I31,I34,I37:I41,I44:I54,I57:I60,I63:I67)</f>
        <v>597170130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625499000</v>
      </c>
      <c r="Q69" s="122">
        <f>$I69      +$K69      +$M69      +$O69</f>
        <v>597170130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11.934177420958129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11.393678138440876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486428000</v>
      </c>
      <c r="C71" s="108"/>
      <c r="D71" s="108"/>
      <c r="E71" s="108">
        <f>$B71      +$C71      +$D71</f>
        <v>486428000</v>
      </c>
      <c r="F71" s="109">
        <v>486428000</v>
      </c>
      <c r="G71" s="110">
        <v>172082000</v>
      </c>
      <c r="H71" s="109">
        <v>96586000</v>
      </c>
      <c r="I71" s="110">
        <v>61779475</v>
      </c>
      <c r="J71" s="109"/>
      <c r="K71" s="110"/>
      <c r="L71" s="109"/>
      <c r="M71" s="110"/>
      <c r="N71" s="109"/>
      <c r="O71" s="110"/>
      <c r="P71" s="109">
        <f>$H71      +$J71      +$L71      +$N71</f>
        <v>96586000</v>
      </c>
      <c r="Q71" s="110">
        <f>$I71      +$K71      +$M71      +$O71</f>
        <v>61779475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19.856176042497552</v>
      </c>
      <c r="U71" s="56">
        <f>IF(($E71      =0),0,(($Q71      /$E71      )*100))</f>
        <v>12.700641204864851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486428000</v>
      </c>
      <c r="C73" s="117">
        <f>SUM(C71:C72)</f>
        <v>0</v>
      </c>
      <c r="D73" s="117"/>
      <c r="E73" s="117">
        <f>$B73      +$C73      +$D73</f>
        <v>486428000</v>
      </c>
      <c r="F73" s="118">
        <f>SUM(F71:F72)</f>
        <v>486428000</v>
      </c>
      <c r="G73" s="119">
        <f>SUM(G71:G72)</f>
        <v>172082000</v>
      </c>
      <c r="H73" s="118">
        <f>SUM(H71:H72)</f>
        <v>96586000</v>
      </c>
      <c r="I73" s="119">
        <f>SUM(I71:I72)</f>
        <v>61779475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96586000</v>
      </c>
      <c r="Q73" s="119">
        <f>$I73      +$K73      +$M73      +$O73</f>
        <v>61779475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19.856176042497552</v>
      </c>
      <c r="U73" s="65">
        <f>IF($E71   =0,0,($Q71   /$E71 )*100)</f>
        <v>12.700641204864851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486428000</v>
      </c>
      <c r="C74" s="120">
        <f>SUM(C71:C72)</f>
        <v>0</v>
      </c>
      <c r="D74" s="120"/>
      <c r="E74" s="120">
        <f>$B74      +$C74      +$D74</f>
        <v>486428000</v>
      </c>
      <c r="F74" s="121">
        <f>SUM(F71:F72)</f>
        <v>486428000</v>
      </c>
      <c r="G74" s="122">
        <f>SUM(G71:G72)</f>
        <v>172082000</v>
      </c>
      <c r="H74" s="121">
        <f>SUM(H71:H72)</f>
        <v>96586000</v>
      </c>
      <c r="I74" s="122">
        <f>SUM(I71:I72)</f>
        <v>61779475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96586000</v>
      </c>
      <c r="Q74" s="122">
        <f>$I74      +$K74      +$M74      +$O74</f>
        <v>61779475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19.856176042497552</v>
      </c>
      <c r="U74" s="71">
        <f>IF($E71   =0,0,($Q71   /$E71 )*100)</f>
        <v>12.700641204864851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6039012000</v>
      </c>
      <c r="C75" s="120">
        <f>SUM(C9:C16,C19:C25,C28:C31,C34,C37:C41,C44:C54,C57:C60,C63:C67,C71:C72)</f>
        <v>0</v>
      </c>
      <c r="D75" s="120"/>
      <c r="E75" s="120">
        <f>$B75      +$C75      +$D75</f>
        <v>6039012000</v>
      </c>
      <c r="F75" s="121">
        <f>SUM(F9:F16,F19:F25,F28:F31,F34,F37:F41,F44:F54,F57:F60,F63:F67,F71:F72)</f>
        <v>5847985000</v>
      </c>
      <c r="G75" s="122">
        <f>SUM(G9:G16,G19:G25,G28:G31,G34,G37:G41,G44:G54,G57:G60,G63:G67,G71:G72)</f>
        <v>1677719000</v>
      </c>
      <c r="H75" s="121">
        <f>SUM(H9:H16,H19:H25,H28:H31,H34,H37:H41,H44:H54,H57:H60,H63:H67,H71:H72)</f>
        <v>722085000</v>
      </c>
      <c r="I75" s="122">
        <f>SUM(I9:I16,I19:I25,I28:I31,I34,I37:I41,I44:I54,I57:I60,I63:I67,I71:I72)</f>
        <v>658949605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722085000</v>
      </c>
      <c r="Q75" s="122">
        <f>$I75      +$K75      +$M75      +$O75</f>
        <v>658949605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12.606961051694851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11.504673279828147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GYkrCyLVtkcqFcKisdIxCaeozBJ5sumDIuclP2Jh38ca+Wy+nIkY6rcnvJsH1aRCMplLxhsaUG6CJxXcd17nDA==" saltValue="HtKsLAb9UgIFFK1ANBzVc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3A14-868A-4329-A5F8-C0605531221D}">
  <sheetPr>
    <pageSetUpPr fitToPage="1"/>
  </sheetPr>
  <dimension ref="A1:W126"/>
  <sheetViews>
    <sheetView showGridLines="0" workbookViewId="0">
      <selection activeCell="A34" sqref="A34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89785000</v>
      </c>
      <c r="C10" s="108"/>
      <c r="D10" s="108"/>
      <c r="E10" s="108">
        <f>$B10      +$C10      +$D10</f>
        <v>89785000</v>
      </c>
      <c r="F10" s="109">
        <v>89785000</v>
      </c>
      <c r="G10" s="110">
        <v>89785000</v>
      </c>
      <c r="H10" s="109">
        <v>18119000</v>
      </c>
      <c r="I10" s="110">
        <v>14648000</v>
      </c>
      <c r="J10" s="109"/>
      <c r="K10" s="110"/>
      <c r="L10" s="109"/>
      <c r="M10" s="110"/>
      <c r="N10" s="109"/>
      <c r="O10" s="110"/>
      <c r="P10" s="109">
        <f>$H10      +$J10      +$L10      +$N10</f>
        <v>18119000</v>
      </c>
      <c r="Q10" s="110">
        <f>$I10      +$K10      +$M10      +$O10</f>
        <v>14648000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20.180431029682019</v>
      </c>
      <c r="U10" s="56">
        <f>IF(($E10      =0),0,(($Q10      /$E10      )*100))</f>
        <v>16.314529152976558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27000000</v>
      </c>
      <c r="C11" s="108"/>
      <c r="D11" s="108"/>
      <c r="E11" s="108">
        <f>$B11      +$C11      +$D11</f>
        <v>27000000</v>
      </c>
      <c r="F11" s="109">
        <v>27000000</v>
      </c>
      <c r="G11" s="110">
        <v>16000000</v>
      </c>
      <c r="H11" s="109">
        <v>5450000</v>
      </c>
      <c r="I11" s="110">
        <v>2326715</v>
      </c>
      <c r="J11" s="109"/>
      <c r="K11" s="110"/>
      <c r="L11" s="109"/>
      <c r="M11" s="110"/>
      <c r="N11" s="109"/>
      <c r="O11" s="110"/>
      <c r="P11" s="109">
        <f>$H11      +$J11      +$L11      +$N11</f>
        <v>5450000</v>
      </c>
      <c r="Q11" s="110">
        <f>$I11      +$K11      +$M11      +$O11</f>
        <v>2326715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20.185185185185187</v>
      </c>
      <c r="U11" s="56">
        <f>IF(($E11      =0),0,(($Q11      /$E11      )*100))</f>
        <v>8.6174629629629624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97300000</v>
      </c>
      <c r="C13" s="108"/>
      <c r="D13" s="108"/>
      <c r="E13" s="108">
        <f>$B13      +$C13      +$D13</f>
        <v>97300000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12600000</v>
      </c>
      <c r="C14" s="108"/>
      <c r="D14" s="108"/>
      <c r="E14" s="108">
        <f>$B14      +$C14      +$D14</f>
        <v>12600000</v>
      </c>
      <c r="F14" s="109">
        <v>12600000</v>
      </c>
      <c r="G14" s="110">
        <v>3500000</v>
      </c>
      <c r="H14" s="109"/>
      <c r="I14" s="110"/>
      <c r="J14" s="109"/>
      <c r="K14" s="110"/>
      <c r="L14" s="109"/>
      <c r="M14" s="110"/>
      <c r="N14" s="109"/>
      <c r="O14" s="110"/>
      <c r="P14" s="109">
        <f>$H14      +$J14      +$L14      +$N14</f>
        <v>0</v>
      </c>
      <c r="Q14" s="110">
        <f>$I14      +$K14      +$M14      +$O14</f>
        <v>0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0</v>
      </c>
      <c r="U14" s="56">
        <f>IF(($E14      =0),0,(($Q14      /$E14      )*100))</f>
        <v>0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9600000</v>
      </c>
      <c r="C15" s="108"/>
      <c r="D15" s="108"/>
      <c r="E15" s="108">
        <f>$B15      +$C15      +$D15</f>
        <v>9600000</v>
      </c>
      <c r="F15" s="109">
        <v>9600000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141000000</v>
      </c>
      <c r="C16" s="108"/>
      <c r="D16" s="108"/>
      <c r="E16" s="108">
        <f>$B16      +$C16      +$D16</f>
        <v>141000000</v>
      </c>
      <c r="F16" s="109">
        <v>141000000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377285000</v>
      </c>
      <c r="C17" s="111">
        <f>SUM(C9:C16)</f>
        <v>0</v>
      </c>
      <c r="D17" s="111"/>
      <c r="E17" s="111">
        <f>$B17      +$C17      +$D17</f>
        <v>377285000</v>
      </c>
      <c r="F17" s="112">
        <f>SUM(F9:F16)</f>
        <v>279985000</v>
      </c>
      <c r="G17" s="113">
        <f>SUM(G9:G16)</f>
        <v>109285000</v>
      </c>
      <c r="H17" s="112">
        <f>SUM(H9:H16)</f>
        <v>23569000</v>
      </c>
      <c r="I17" s="113">
        <f>SUM(I9:I16)</f>
        <v>16974715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23569000</v>
      </c>
      <c r="Q17" s="113">
        <f>$I17      +$K17      +$M17      +$O17</f>
        <v>16974715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10.39724728146988</v>
      </c>
      <c r="U17" s="60">
        <f>IF((SUM($E9:$E14))=0,0,(Q17/(SUM($E9:$E14))*100))</f>
        <v>7.4882391865363829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50000000</v>
      </c>
      <c r="D22" s="108"/>
      <c r="E22" s="108">
        <f>$B22      +$C22      +$D22</f>
        <v>50000000</v>
      </c>
      <c r="F22" s="109">
        <v>50000000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504019000</v>
      </c>
      <c r="C23" s="108"/>
      <c r="D23" s="108"/>
      <c r="E23" s="108">
        <f>$B23      +$C23      +$D23</f>
        <v>504019000</v>
      </c>
      <c r="F23" s="109">
        <v>504019000</v>
      </c>
      <c r="G23" s="110">
        <v>160919000</v>
      </c>
      <c r="H23" s="109">
        <v>20523000</v>
      </c>
      <c r="I23" s="110">
        <v>35797974</v>
      </c>
      <c r="J23" s="109"/>
      <c r="K23" s="110"/>
      <c r="L23" s="109"/>
      <c r="M23" s="110"/>
      <c r="N23" s="109"/>
      <c r="O23" s="110"/>
      <c r="P23" s="109">
        <f>$H23      +$J23      +$L23      +$N23</f>
        <v>20523000</v>
      </c>
      <c r="Q23" s="110">
        <f>$I23      +$K23      +$M23      +$O23</f>
        <v>35797974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4.0718703064765416</v>
      </c>
      <c r="U23" s="56">
        <f>IF(($E23      =0),0,(($Q23      /$E23      )*100))</f>
        <v>7.1025048658879912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504019000</v>
      </c>
      <c r="C26" s="111">
        <f>SUM(C19:C25)</f>
        <v>50000000</v>
      </c>
      <c r="D26" s="111"/>
      <c r="E26" s="111">
        <f>$B26      +$C26      +$D26</f>
        <v>554019000</v>
      </c>
      <c r="F26" s="112">
        <f>SUM(F19:F25)</f>
        <v>554019000</v>
      </c>
      <c r="G26" s="113">
        <f>SUM(G19:G25)</f>
        <v>160919000</v>
      </c>
      <c r="H26" s="112">
        <f>SUM(H19:H25)</f>
        <v>20523000</v>
      </c>
      <c r="I26" s="113">
        <f>SUM(I19:I25)</f>
        <v>35797974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20523000</v>
      </c>
      <c r="Q26" s="113">
        <f>$I26      +$K26      +$M26      +$O26</f>
        <v>35797974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3.7043855896638922</v>
      </c>
      <c r="U26" s="60">
        <f>IF(($E26-$E21-$E25)   =0,0,($Q26   /($E26-$E21-$E25)   )*100)</f>
        <v>6.4615065548293469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298225000</v>
      </c>
      <c r="C30" s="108"/>
      <c r="D30" s="108"/>
      <c r="E30" s="108">
        <f>$B30      +$C30      +$D30</f>
        <v>298225000</v>
      </c>
      <c r="F30" s="109">
        <v>298225000</v>
      </c>
      <c r="G30" s="110">
        <v>78000000</v>
      </c>
      <c r="H30" s="109">
        <v>16132000</v>
      </c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16132000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5.4093385866376051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18548000</v>
      </c>
      <c r="C31" s="108"/>
      <c r="D31" s="108"/>
      <c r="E31" s="108">
        <f>$B31      +$C31      +$D31</f>
        <v>18548000</v>
      </c>
      <c r="F31" s="109">
        <v>18548000</v>
      </c>
      <c r="G31" s="110">
        <v>10573000</v>
      </c>
      <c r="H31" s="109">
        <v>2066000</v>
      </c>
      <c r="I31" s="110">
        <v>1207877</v>
      </c>
      <c r="J31" s="109"/>
      <c r="K31" s="110"/>
      <c r="L31" s="109"/>
      <c r="M31" s="110"/>
      <c r="N31" s="109"/>
      <c r="O31" s="110"/>
      <c r="P31" s="109">
        <f>$H31      +$J31      +$L31      +$N31</f>
        <v>2066000</v>
      </c>
      <c r="Q31" s="110">
        <f>$I31      +$K31      +$M31      +$O31</f>
        <v>1207877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11.138667241751133</v>
      </c>
      <c r="U31" s="56">
        <f>IF(($E31      =0),0,(($Q31      /$E31      )*100))</f>
        <v>6.5121684278628429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316773000</v>
      </c>
      <c r="C32" s="111">
        <f>SUM(C28:C31)</f>
        <v>0</v>
      </c>
      <c r="D32" s="111"/>
      <c r="E32" s="111">
        <f>$B32      +$C32      +$D32</f>
        <v>316773000</v>
      </c>
      <c r="F32" s="112">
        <f>SUM(F28:F31)</f>
        <v>316773000</v>
      </c>
      <c r="G32" s="113">
        <f>SUM(G28:G31)</f>
        <v>88573000</v>
      </c>
      <c r="H32" s="112">
        <f>SUM(H28:H31)</f>
        <v>18198000</v>
      </c>
      <c r="I32" s="113">
        <f>SUM(I28:I31)</f>
        <v>1207877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18198000</v>
      </c>
      <c r="Q32" s="113">
        <f>$I32      +$K32      +$M32      +$O32</f>
        <v>1207877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5.7448077961189874</v>
      </c>
      <c r="U32" s="60">
        <f>IF($E32   =0,0,($Q32   /$E32   )*100)</f>
        <v>0.3813068032944727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83724000</v>
      </c>
      <c r="C34" s="108"/>
      <c r="D34" s="108"/>
      <c r="E34" s="108">
        <f>$B34      +$C34      +$D34</f>
        <v>83724000</v>
      </c>
      <c r="F34" s="109">
        <v>83724000</v>
      </c>
      <c r="G34" s="110">
        <v>20933000</v>
      </c>
      <c r="H34" s="109">
        <v>19304000</v>
      </c>
      <c r="I34" s="110">
        <v>31418058</v>
      </c>
      <c r="J34" s="109"/>
      <c r="K34" s="110"/>
      <c r="L34" s="109"/>
      <c r="M34" s="110"/>
      <c r="N34" s="109"/>
      <c r="O34" s="110"/>
      <c r="P34" s="109">
        <f>$H34      +$J34      +$L34      +$N34</f>
        <v>19304000</v>
      </c>
      <c r="Q34" s="110">
        <f>$I34      +$K34      +$M34      +$O34</f>
        <v>31418058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23.056710142850317</v>
      </c>
      <c r="U34" s="56">
        <f>IF(($E34      =0),0,(($Q34      /$E34      )*100))</f>
        <v>37.525748889207392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83724000</v>
      </c>
      <c r="C35" s="111">
        <f>C34</f>
        <v>0</v>
      </c>
      <c r="D35" s="111"/>
      <c r="E35" s="111">
        <f>$B35      +$C35      +$D35</f>
        <v>83724000</v>
      </c>
      <c r="F35" s="112">
        <f>F34</f>
        <v>83724000</v>
      </c>
      <c r="G35" s="113">
        <f>G34</f>
        <v>20933000</v>
      </c>
      <c r="H35" s="112">
        <f>H34</f>
        <v>19304000</v>
      </c>
      <c r="I35" s="113">
        <f>I34</f>
        <v>31418058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19304000</v>
      </c>
      <c r="Q35" s="113">
        <f>$I35      +$K35      +$M35      +$O35</f>
        <v>31418058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23.056710142850317</v>
      </c>
      <c r="U35" s="60">
        <f>IF($E35   =0,0,($Q35   /$E35   )*100)</f>
        <v>37.525748889207392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342222000</v>
      </c>
      <c r="C37" s="108"/>
      <c r="D37" s="108"/>
      <c r="E37" s="108">
        <f>$B37      +$C37      +$D37</f>
        <v>342222000</v>
      </c>
      <c r="F37" s="109">
        <v>342222000</v>
      </c>
      <c r="G37" s="110">
        <v>154165000</v>
      </c>
      <c r="H37" s="109">
        <v>89773000</v>
      </c>
      <c r="I37" s="110">
        <v>41763166</v>
      </c>
      <c r="J37" s="109"/>
      <c r="K37" s="110"/>
      <c r="L37" s="109"/>
      <c r="M37" s="110"/>
      <c r="N37" s="109"/>
      <c r="O37" s="110"/>
      <c r="P37" s="109">
        <f>$H37      +$J37      +$L37      +$N37</f>
        <v>89773000</v>
      </c>
      <c r="Q37" s="110">
        <f>$I37      +$K37      +$M37      +$O37</f>
        <v>41763166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26.232387163887772</v>
      </c>
      <c r="U37" s="56">
        <f>IF(($E37      =0),0,(($Q37      /$E37      )*100))</f>
        <v>12.203530456837958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515162000</v>
      </c>
      <c r="C38" s="108"/>
      <c r="D38" s="108"/>
      <c r="E38" s="108">
        <f>$B38      +$C38      +$D38</f>
        <v>515162000</v>
      </c>
      <c r="F38" s="109">
        <v>468390000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28000000</v>
      </c>
      <c r="C40" s="108"/>
      <c r="D40" s="108"/>
      <c r="E40" s="108">
        <f>$B40      +$C40      +$D40</f>
        <v>28000000</v>
      </c>
      <c r="F40" s="109">
        <v>28000000</v>
      </c>
      <c r="G40" s="110">
        <v>12150000</v>
      </c>
      <c r="H40" s="109"/>
      <c r="I40" s="110">
        <v>1794529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1794529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6.4090321428571437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885384000</v>
      </c>
      <c r="C42" s="111">
        <f>SUM(C37:C41)</f>
        <v>0</v>
      </c>
      <c r="D42" s="111"/>
      <c r="E42" s="111">
        <f>$B42      +$C42      +$D42</f>
        <v>885384000</v>
      </c>
      <c r="F42" s="112">
        <f>SUM(F37:F41)</f>
        <v>838612000</v>
      </c>
      <c r="G42" s="113">
        <f>SUM(G37:G41)</f>
        <v>166315000</v>
      </c>
      <c r="H42" s="112">
        <f>SUM(H37:H41)</f>
        <v>89773000</v>
      </c>
      <c r="I42" s="113">
        <f>SUM(I37:I41)</f>
        <v>43557695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89773000</v>
      </c>
      <c r="Q42" s="113">
        <f>$I42      +$K42      +$M42      +$O42</f>
        <v>43557695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24.2484239186218</v>
      </c>
      <c r="U42" s="60">
        <f>IF((+$E37+$E40) =0,0,(Q42   /(+$E37+$E40) )*100)</f>
        <v>11.765290825504698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725000000</v>
      </c>
      <c r="C45" s="108"/>
      <c r="D45" s="108"/>
      <c r="E45" s="108">
        <f>$B45      +$C45      +$D45</f>
        <v>725000000</v>
      </c>
      <c r="F45" s="109">
        <v>725000000</v>
      </c>
      <c r="G45" s="110">
        <v>231027000</v>
      </c>
      <c r="H45" s="109">
        <v>77499000</v>
      </c>
      <c r="I45" s="110">
        <v>5402496</v>
      </c>
      <c r="J45" s="109"/>
      <c r="K45" s="110"/>
      <c r="L45" s="109"/>
      <c r="M45" s="110"/>
      <c r="N45" s="109"/>
      <c r="O45" s="110"/>
      <c r="P45" s="109">
        <f>$H45      +$J45      +$L45      +$N45</f>
        <v>77499000</v>
      </c>
      <c r="Q45" s="110">
        <f>$I45      +$K45      +$M45      +$O45</f>
        <v>5402496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10.689517241379312</v>
      </c>
      <c r="U45" s="56">
        <f>IF(($E45      =0),0,(($Q45      /$E45      )*100))</f>
        <v>0.74517186206896557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300916000</v>
      </c>
      <c r="C46" s="108"/>
      <c r="D46" s="108"/>
      <c r="E46" s="108">
        <f>$B46      +$C46      +$D46</f>
        <v>300916000</v>
      </c>
      <c r="F46" s="109">
        <v>300916000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553071000</v>
      </c>
      <c r="C53" s="108"/>
      <c r="D53" s="108"/>
      <c r="E53" s="108">
        <f>$B53      +$C53      +$D53</f>
        <v>553071000</v>
      </c>
      <c r="F53" s="109">
        <v>553071000</v>
      </c>
      <c r="G53" s="110">
        <v>188374000</v>
      </c>
      <c r="H53" s="109">
        <v>71523000</v>
      </c>
      <c r="I53" s="110">
        <v>42805209</v>
      </c>
      <c r="J53" s="109"/>
      <c r="K53" s="110"/>
      <c r="L53" s="109"/>
      <c r="M53" s="110"/>
      <c r="N53" s="109"/>
      <c r="O53" s="110"/>
      <c r="P53" s="109">
        <f>$H53      +$J53      +$L53      +$N53</f>
        <v>71523000</v>
      </c>
      <c r="Q53" s="110">
        <f>$I53      +$K53      +$M53      +$O53</f>
        <v>42805209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12.931974375803467</v>
      </c>
      <c r="U53" s="56">
        <f>IF(($E53      =0),0,(($Q53      /$E53      )*100))</f>
        <v>7.7395504374664377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45000000</v>
      </c>
      <c r="C54" s="108"/>
      <c r="D54" s="108"/>
      <c r="E54" s="108">
        <f>$B54      +$C54      +$D54</f>
        <v>45000000</v>
      </c>
      <c r="F54" s="109">
        <v>45000000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1623987000</v>
      </c>
      <c r="C55" s="111">
        <f>SUM(C44:C54)</f>
        <v>0</v>
      </c>
      <c r="D55" s="111"/>
      <c r="E55" s="111">
        <f>$B55      +$C55      +$D55</f>
        <v>1623987000</v>
      </c>
      <c r="F55" s="112">
        <f>SUM(F44:F54)</f>
        <v>1623987000</v>
      </c>
      <c r="G55" s="113">
        <f>SUM(G44:G54)</f>
        <v>419401000</v>
      </c>
      <c r="H55" s="112">
        <f>SUM(H44:H54)</f>
        <v>149022000</v>
      </c>
      <c r="I55" s="113">
        <f>SUM(I44:I54)</f>
        <v>48207705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149022000</v>
      </c>
      <c r="Q55" s="113">
        <f>$I55      +$K55      +$M55      +$O55</f>
        <v>48207705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11.659915607192401</v>
      </c>
      <c r="U55" s="60">
        <f>IF((+$E45+$E47+$E49+$E50+$E53) =0,0,(Q55   /(+$E45+$E47+$E49+$E50+$E53) )*100)</f>
        <v>3.771911341388702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696245000</v>
      </c>
      <c r="C67" s="108"/>
      <c r="D67" s="108"/>
      <c r="E67" s="108">
        <f>$B67      +$C67      +$D67</f>
        <v>696245000</v>
      </c>
      <c r="F67" s="109">
        <v>696245000</v>
      </c>
      <c r="G67" s="110">
        <v>216663000</v>
      </c>
      <c r="H67" s="109">
        <v>43001000</v>
      </c>
      <c r="I67" s="110">
        <v>13804605</v>
      </c>
      <c r="J67" s="109"/>
      <c r="K67" s="110"/>
      <c r="L67" s="109"/>
      <c r="M67" s="110"/>
      <c r="N67" s="109"/>
      <c r="O67" s="110"/>
      <c r="P67" s="109">
        <f>$H67      +$J67      +$L67      +$N67</f>
        <v>43001000</v>
      </c>
      <c r="Q67" s="110">
        <f>$I67      +$K67      +$M67      +$O67</f>
        <v>13804605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6.1761305287650181</v>
      </c>
      <c r="U67" s="56">
        <f>IF(($E67      =0),0,(($Q67      /$E67      )*100))</f>
        <v>1.9827223175749915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696245000</v>
      </c>
      <c r="C68" s="111">
        <f>SUM(C63:C67)</f>
        <v>0</v>
      </c>
      <c r="D68" s="111"/>
      <c r="E68" s="111">
        <f>$B68      +$C68      +$D68</f>
        <v>696245000</v>
      </c>
      <c r="F68" s="112">
        <f>SUM(F63:F67)</f>
        <v>696245000</v>
      </c>
      <c r="G68" s="113">
        <f>SUM(G63:G67)</f>
        <v>216663000</v>
      </c>
      <c r="H68" s="112">
        <f>SUM(H63:H67)</f>
        <v>43001000</v>
      </c>
      <c r="I68" s="113">
        <f>SUM(I63:I67)</f>
        <v>13804605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43001000</v>
      </c>
      <c r="Q68" s="113">
        <f>$I68      +$K68      +$M68      +$O68</f>
        <v>13804605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6.1761305287650181</v>
      </c>
      <c r="U68" s="60">
        <f>IF((+$E63+$E65+$E67) =0,0,(Q68  /(+$E63+$E65+$E67) )*100)</f>
        <v>1.9827223175749915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4487417000</v>
      </c>
      <c r="C69" s="120">
        <f>SUM(C9:C16,C19:C25,C28:C31,C34,C37:C41,C44:C54,C57:C60,C63:C67)</f>
        <v>50000000</v>
      </c>
      <c r="D69" s="120"/>
      <c r="E69" s="120">
        <f>$B69      +$C69      +$D69</f>
        <v>4537417000</v>
      </c>
      <c r="F69" s="121">
        <f>SUM(F9:F16,F19:F25,F28:F31,F34,F37:F41,F44:F54,F57:F60,F63:F67)</f>
        <v>4393345000</v>
      </c>
      <c r="G69" s="122">
        <f>SUM(G9:G16,G19:G25,G28:G31,G34,G37:G41,G44:G54,G57:G60,G63:G67)</f>
        <v>1182089000</v>
      </c>
      <c r="H69" s="121">
        <f>SUM(H9:H16,H19:H25,H28:H31,H34,H37:H41,H44:H54,H57:H60,H63:H67)</f>
        <v>363390000</v>
      </c>
      <c r="I69" s="122">
        <f>SUM(I9:I16,I19:I25,I28:I31,I34,I37:I41,I44:I54,I57:I60,I63:I67)</f>
        <v>190968629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363390000</v>
      </c>
      <c r="Q69" s="122">
        <f>$I69      +$K69      +$M69      +$O69</f>
        <v>190968629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10.306775402263185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5.4164142325906708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3575350000</v>
      </c>
      <c r="C71" s="108"/>
      <c r="D71" s="108"/>
      <c r="E71" s="108">
        <f>$B71      +$C71      +$D71</f>
        <v>3575350000</v>
      </c>
      <c r="F71" s="109">
        <v>3575350000</v>
      </c>
      <c r="G71" s="110">
        <v>1726762000</v>
      </c>
      <c r="H71" s="109">
        <v>1054847000</v>
      </c>
      <c r="I71" s="110">
        <v>849190105</v>
      </c>
      <c r="J71" s="109"/>
      <c r="K71" s="110"/>
      <c r="L71" s="109"/>
      <c r="M71" s="110"/>
      <c r="N71" s="109"/>
      <c r="O71" s="110"/>
      <c r="P71" s="109">
        <f>$H71      +$J71      +$L71      +$N71</f>
        <v>1054847000</v>
      </c>
      <c r="Q71" s="110">
        <f>$I71      +$K71      +$M71      +$O71</f>
        <v>849190105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29.503321353154238</v>
      </c>
      <c r="U71" s="56">
        <f>IF(($E71      =0),0,(($Q71      /$E71      )*100))</f>
        <v>23.751244074006742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128469000</v>
      </c>
      <c r="C72" s="108"/>
      <c r="D72" s="108"/>
      <c r="E72" s="108">
        <f>$B72      +$C72      +$D72</f>
        <v>128469000</v>
      </c>
      <c r="F72" s="109">
        <v>128469000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3703819000</v>
      </c>
      <c r="C73" s="117">
        <f>SUM(C71:C72)</f>
        <v>0</v>
      </c>
      <c r="D73" s="117"/>
      <c r="E73" s="117">
        <f>$B73      +$C73      +$D73</f>
        <v>3703819000</v>
      </c>
      <c r="F73" s="118">
        <f>SUM(F71:F72)</f>
        <v>3703819000</v>
      </c>
      <c r="G73" s="119">
        <f>SUM(G71:G72)</f>
        <v>1726762000</v>
      </c>
      <c r="H73" s="118">
        <f>SUM(H71:H72)</f>
        <v>1054847000</v>
      </c>
      <c r="I73" s="119">
        <f>SUM(I71:I72)</f>
        <v>849190105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1054847000</v>
      </c>
      <c r="Q73" s="119">
        <f>$I73      +$K73      +$M73      +$O73</f>
        <v>849190105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29.503321353154238</v>
      </c>
      <c r="U73" s="65">
        <f>IF($E71   =0,0,($Q71   /$E71 )*100)</f>
        <v>23.751244074006742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3703819000</v>
      </c>
      <c r="C74" s="120">
        <f>SUM(C71:C72)</f>
        <v>0</v>
      </c>
      <c r="D74" s="120"/>
      <c r="E74" s="120">
        <f>$B74      +$C74      +$D74</f>
        <v>3703819000</v>
      </c>
      <c r="F74" s="121">
        <f>SUM(F71:F72)</f>
        <v>3703819000</v>
      </c>
      <c r="G74" s="122">
        <f>SUM(G71:G72)</f>
        <v>1726762000</v>
      </c>
      <c r="H74" s="121">
        <f>SUM(H71:H72)</f>
        <v>1054847000</v>
      </c>
      <c r="I74" s="122">
        <f>SUM(I71:I72)</f>
        <v>849190105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1054847000</v>
      </c>
      <c r="Q74" s="122">
        <f>$I74      +$K74      +$M74      +$O74</f>
        <v>849190105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29.503321353154238</v>
      </c>
      <c r="U74" s="71">
        <f>IF($E71   =0,0,($Q71   /$E71 )*100)</f>
        <v>23.751244074006742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8191236000</v>
      </c>
      <c r="C75" s="120">
        <f>SUM(C9:C16,C19:C25,C28:C31,C34,C37:C41,C44:C54,C57:C60,C63:C67,C71:C72)</f>
        <v>50000000</v>
      </c>
      <c r="D75" s="120"/>
      <c r="E75" s="120">
        <f>$B75      +$C75      +$D75</f>
        <v>8241236000</v>
      </c>
      <c r="F75" s="121">
        <f>SUM(F9:F16,F19:F25,F28:F31,F34,F37:F41,F44:F54,F57:F60,F63:F67,F71:F72)</f>
        <v>8097164000</v>
      </c>
      <c r="G75" s="122">
        <f>SUM(G9:G16,G19:G25,G28:G31,G34,G37:G41,G44:G54,G57:G60,G63:G67,G71:G72)</f>
        <v>2908851000</v>
      </c>
      <c r="H75" s="121">
        <f>SUM(H9:H16,H19:H25,H28:H31,H34,H37:H41,H44:H54,H57:H60,H63:H67,H71:H72)</f>
        <v>1418237000</v>
      </c>
      <c r="I75" s="122">
        <f>SUM(I9:I16,I19:I25,I28:I31,I34,I37:I41,I44:I54,I57:I60,I63:I67,I71:I72)</f>
        <v>1040158734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1418237000</v>
      </c>
      <c r="Q75" s="122">
        <f>$I75      +$K75      +$M75      +$O75</f>
        <v>1040158734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19.972105686888305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14.647876318688585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bWkswwt2Xv4EocGWB+xT1BkwXUhSYiSuis1hegJC3Ql2VcNPuhYWa9Tu4v6WFTtoFMAdKGzSG8ySazVq4oVrXQ==" saltValue="W21sAHapZF1K3hm98zZwn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486F-C652-407E-9E72-BE2EEBFCC689}">
  <sheetPr>
    <pageSetUpPr fitToPage="1"/>
  </sheetPr>
  <dimension ref="A1:W126"/>
  <sheetViews>
    <sheetView showGridLines="0" workbookViewId="0">
      <selection activeCell="E11" sqref="E1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58000000</v>
      </c>
      <c r="C10" s="108"/>
      <c r="D10" s="108"/>
      <c r="E10" s="108">
        <f>$B10      +$C10      +$D10</f>
        <v>58000000</v>
      </c>
      <c r="F10" s="109">
        <v>58000000</v>
      </c>
      <c r="G10" s="110">
        <v>58000000</v>
      </c>
      <c r="H10" s="109">
        <v>17044000</v>
      </c>
      <c r="I10" s="110">
        <v>9571692</v>
      </c>
      <c r="J10" s="109"/>
      <c r="K10" s="110"/>
      <c r="L10" s="109"/>
      <c r="M10" s="110"/>
      <c r="N10" s="109"/>
      <c r="O10" s="110"/>
      <c r="P10" s="109">
        <f>$H10      +$J10      +$L10      +$N10</f>
        <v>17044000</v>
      </c>
      <c r="Q10" s="110">
        <f>$I10      +$K10      +$M10      +$O10</f>
        <v>9571692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29.386206896551727</v>
      </c>
      <c r="U10" s="56">
        <f>IF(($E10      =0),0,(($Q10      /$E10      )*100))</f>
        <v>16.502917241379311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>$B11      +$C11      +$D11</f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>$H11      +$J11      +$L11      +$N11</f>
        <v>0</v>
      </c>
      <c r="Q11" s="110">
        <f>$I11      +$K11      +$M11      +$O11</f>
        <v>0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0</v>
      </c>
      <c r="U11" s="56">
        <f>IF(($E11      =0),0,(($Q11      /$E11      )*100))</f>
        <v>0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>$B13      +$C13      +$D13</f>
        <v>48396000</v>
      </c>
      <c r="F13" s="109" t="s">
        <v>1</v>
      </c>
      <c r="G13" s="110" t="s">
        <v>1</v>
      </c>
      <c r="H13" s="109"/>
      <c r="I13" s="110">
        <v>1288029</v>
      </c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1288029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2.6614368956112076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300000</v>
      </c>
      <c r="C14" s="108"/>
      <c r="D14" s="108"/>
      <c r="E14" s="108">
        <f>$B14      +$C14      +$D14</f>
        <v>300000</v>
      </c>
      <c r="F14" s="109">
        <v>300000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>$H14      +$J14      +$L14      +$N14</f>
        <v>0</v>
      </c>
      <c r="Q14" s="110">
        <f>$I14      +$K14      +$M14      +$O14</f>
        <v>0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0</v>
      </c>
      <c r="U14" s="56">
        <f>IF(($E14      =0),0,(($Q14      /$E14      )*100))</f>
        <v>0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4440000</v>
      </c>
      <c r="C15" s="108"/>
      <c r="D15" s="108"/>
      <c r="E15" s="108">
        <f>$B15      +$C15      +$D15</f>
        <v>4440000</v>
      </c>
      <c r="F15" s="109">
        <v>4440000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>$B16      +$C16      +$D16</f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111136000</v>
      </c>
      <c r="C17" s="111">
        <f>SUM(C9:C16)</f>
        <v>0</v>
      </c>
      <c r="D17" s="111"/>
      <c r="E17" s="111">
        <f>$B17      +$C17      +$D17</f>
        <v>111136000</v>
      </c>
      <c r="F17" s="112">
        <f>SUM(F9:F16)</f>
        <v>62740000</v>
      </c>
      <c r="G17" s="113">
        <f>SUM(G9:G16)</f>
        <v>58000000</v>
      </c>
      <c r="H17" s="112">
        <f>SUM(H9:H16)</f>
        <v>17044000</v>
      </c>
      <c r="I17" s="113">
        <f>SUM(I9:I16)</f>
        <v>10859721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17044000</v>
      </c>
      <c r="Q17" s="113">
        <f>$I17      +$K17      +$M17      +$O17</f>
        <v>10859721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15.974357051810752</v>
      </c>
      <c r="U17" s="60">
        <f>IF((SUM($E9:$E14))=0,0,(Q17/(SUM($E9:$E14))*100))</f>
        <v>10.178189435405264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>$B26      +$C26      +$D26</f>
        <v>0</v>
      </c>
      <c r="F26" s="112">
        <f>SUM(F19:F25)</f>
        <v>0</v>
      </c>
      <c r="G26" s="113">
        <f>SUM(G19:G25)</f>
        <v>0</v>
      </c>
      <c r="H26" s="112">
        <f>SUM(H19:H25)</f>
        <v>0</v>
      </c>
      <c r="I26" s="113">
        <f>SUM(I19:I25)</f>
        <v>0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0</v>
      </c>
      <c r="Q26" s="113">
        <f>$I26      +$K26      +$M26      +$O26</f>
        <v>0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87000000</v>
      </c>
      <c r="H30" s="109">
        <v>9399000</v>
      </c>
      <c r="I30" s="110">
        <v>10866785</v>
      </c>
      <c r="J30" s="109"/>
      <c r="K30" s="110"/>
      <c r="L30" s="109"/>
      <c r="M30" s="110"/>
      <c r="N30" s="109"/>
      <c r="O30" s="110"/>
      <c r="P30" s="109">
        <f>$H30      +$J30      +$L30      +$N30</f>
        <v>9399000</v>
      </c>
      <c r="Q30" s="110">
        <f>$I30      +$K30      +$M30      +$O30</f>
        <v>10866785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3.992269464384318</v>
      </c>
      <c r="U30" s="56">
        <f>IF(($E30      =0),0,(($Q30      /$E30      )*100))</f>
        <v>4.6157180478273796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10579000</v>
      </c>
      <c r="C31" s="108"/>
      <c r="D31" s="108"/>
      <c r="E31" s="108">
        <f>$B31      +$C31      +$D31</f>
        <v>10579000</v>
      </c>
      <c r="F31" s="109">
        <v>10579000</v>
      </c>
      <c r="G31" s="110">
        <v>7406000</v>
      </c>
      <c r="H31" s="109">
        <v>3183000</v>
      </c>
      <c r="I31" s="110">
        <v>-1284573</v>
      </c>
      <c r="J31" s="109"/>
      <c r="K31" s="110"/>
      <c r="L31" s="109"/>
      <c r="M31" s="110"/>
      <c r="N31" s="109"/>
      <c r="O31" s="110"/>
      <c r="P31" s="109">
        <f>$H31      +$J31      +$L31      +$N31</f>
        <v>3183000</v>
      </c>
      <c r="Q31" s="110">
        <f>$I31      +$K31      +$M31      +$O31</f>
        <v>-1284573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30.087910010397955</v>
      </c>
      <c r="U31" s="56">
        <f>IF(($E31      =0),0,(($Q31      /$E31      )*100))</f>
        <v>-12.142669439455526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246009000</v>
      </c>
      <c r="C32" s="111">
        <f>SUM(C28:C31)</f>
        <v>0</v>
      </c>
      <c r="D32" s="111"/>
      <c r="E32" s="111">
        <f>$B32      +$C32      +$D32</f>
        <v>246009000</v>
      </c>
      <c r="F32" s="112">
        <f>SUM(F28:F31)</f>
        <v>246009000</v>
      </c>
      <c r="G32" s="113">
        <f>SUM(G28:G31)</f>
        <v>94406000</v>
      </c>
      <c r="H32" s="112">
        <f>SUM(H28:H31)</f>
        <v>12582000</v>
      </c>
      <c r="I32" s="113">
        <f>SUM(I28:I31)</f>
        <v>9582212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12582000</v>
      </c>
      <c r="Q32" s="113">
        <f>$I32      +$K32      +$M32      +$O32</f>
        <v>9582212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5.1144470324256428</v>
      </c>
      <c r="U32" s="60">
        <f>IF($E32   =0,0,($Q32   /$E32   )*100)</f>
        <v>3.895065627680288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32605000</v>
      </c>
      <c r="C34" s="108"/>
      <c r="D34" s="108"/>
      <c r="E34" s="108">
        <f>$B34      +$C34      +$D34</f>
        <v>32605000</v>
      </c>
      <c r="F34" s="109">
        <v>32605000</v>
      </c>
      <c r="G34" s="110">
        <v>8152000</v>
      </c>
      <c r="H34" s="109">
        <v>5471000</v>
      </c>
      <c r="I34" s="110">
        <v>4214575</v>
      </c>
      <c r="J34" s="109"/>
      <c r="K34" s="110"/>
      <c r="L34" s="109"/>
      <c r="M34" s="110"/>
      <c r="N34" s="109"/>
      <c r="O34" s="110"/>
      <c r="P34" s="109">
        <f>$H34      +$J34      +$L34      +$N34</f>
        <v>5471000</v>
      </c>
      <c r="Q34" s="110">
        <f>$I34      +$K34      +$M34      +$O34</f>
        <v>4214575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16.779635025302866</v>
      </c>
      <c r="U34" s="56">
        <f>IF(($E34      =0),0,(($Q34      /$E34      )*100))</f>
        <v>12.926161631651587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32605000</v>
      </c>
      <c r="C35" s="111">
        <f>C34</f>
        <v>0</v>
      </c>
      <c r="D35" s="111"/>
      <c r="E35" s="111">
        <f>$B35      +$C35      +$D35</f>
        <v>32605000</v>
      </c>
      <c r="F35" s="112">
        <f>F34</f>
        <v>32605000</v>
      </c>
      <c r="G35" s="113">
        <f>G34</f>
        <v>8152000</v>
      </c>
      <c r="H35" s="112">
        <f>H34</f>
        <v>5471000</v>
      </c>
      <c r="I35" s="113">
        <f>I34</f>
        <v>4214575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5471000</v>
      </c>
      <c r="Q35" s="113">
        <f>$I35      +$K35      +$M35      +$O35</f>
        <v>4214575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16.779635025302866</v>
      </c>
      <c r="U35" s="60">
        <f>IF($E35   =0,0,($Q35   /$E35   )*100)</f>
        <v>12.926161631651587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94514000</v>
      </c>
      <c r="C37" s="108"/>
      <c r="D37" s="108"/>
      <c r="E37" s="108">
        <f>$B37      +$C37      +$D37</f>
        <v>94514000</v>
      </c>
      <c r="F37" s="109">
        <v>94514000</v>
      </c>
      <c r="G37" s="110">
        <v>40799000</v>
      </c>
      <c r="H37" s="109">
        <v>27140000</v>
      </c>
      <c r="I37" s="110">
        <v>-14894031</v>
      </c>
      <c r="J37" s="109"/>
      <c r="K37" s="110"/>
      <c r="L37" s="109"/>
      <c r="M37" s="110"/>
      <c r="N37" s="109"/>
      <c r="O37" s="110"/>
      <c r="P37" s="109">
        <f>$H37      +$J37      +$L37      +$N37</f>
        <v>27140000</v>
      </c>
      <c r="Q37" s="110">
        <f>$I37      +$K37      +$M37      +$O37</f>
        <v>-14894031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28.71532259771039</v>
      </c>
      <c r="U37" s="56">
        <f>IF(($E37      =0),0,(($Q37      /$E37      )*100))</f>
        <v>-15.758544765854793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57033000</v>
      </c>
      <c r="C38" s="108"/>
      <c r="D38" s="108"/>
      <c r="E38" s="108">
        <f>$B38      +$C38      +$D38</f>
        <v>57033000</v>
      </c>
      <c r="F38" s="109">
        <v>51855000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>$B40      +$C40      +$D40</f>
        <v>18000000</v>
      </c>
      <c r="F40" s="109">
        <v>18000000</v>
      </c>
      <c r="G40" s="110">
        <v>5600000</v>
      </c>
      <c r="H40" s="109">
        <v>42000</v>
      </c>
      <c r="I40" s="110">
        <v>2912896</v>
      </c>
      <c r="J40" s="109"/>
      <c r="K40" s="110"/>
      <c r="L40" s="109"/>
      <c r="M40" s="110"/>
      <c r="N40" s="109"/>
      <c r="O40" s="110"/>
      <c r="P40" s="109">
        <f>$H40      +$J40      +$L40      +$N40</f>
        <v>42000</v>
      </c>
      <c r="Q40" s="110">
        <f>$I40      +$K40      +$M40      +$O40</f>
        <v>2912896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0.23333333333333336</v>
      </c>
      <c r="U40" s="56">
        <f>IF(($E40      =0),0,(($Q40      /$E40      )*100))</f>
        <v>16.182755555555556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169547000</v>
      </c>
      <c r="C42" s="111">
        <f>SUM(C37:C41)</f>
        <v>0</v>
      </c>
      <c r="D42" s="111"/>
      <c r="E42" s="111">
        <f>$B42      +$C42      +$D42</f>
        <v>169547000</v>
      </c>
      <c r="F42" s="112">
        <f>SUM(F37:F41)</f>
        <v>164369000</v>
      </c>
      <c r="G42" s="113">
        <f>SUM(G37:G41)</f>
        <v>46399000</v>
      </c>
      <c r="H42" s="112">
        <f>SUM(H37:H41)</f>
        <v>27182000</v>
      </c>
      <c r="I42" s="113">
        <f>SUM(I37:I41)</f>
        <v>-11981135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27182000</v>
      </c>
      <c r="Q42" s="113">
        <f>$I42      +$K42      +$M42      +$O42</f>
        <v>-11981135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24.158771352898306</v>
      </c>
      <c r="U42" s="60">
        <f>IF((+$E37+$E40) =0,0,(Q42   /(+$E37+$E40) )*100)</f>
        <v>-10.648572622073697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231112000</v>
      </c>
      <c r="C45" s="108"/>
      <c r="D45" s="108"/>
      <c r="E45" s="108">
        <f>$B45      +$C45      +$D45</f>
        <v>231112000</v>
      </c>
      <c r="F45" s="109">
        <v>231112000</v>
      </c>
      <c r="G45" s="110">
        <v>96112000</v>
      </c>
      <c r="H45" s="109">
        <v>58189000</v>
      </c>
      <c r="I45" s="110">
        <v>55636092</v>
      </c>
      <c r="J45" s="109"/>
      <c r="K45" s="110"/>
      <c r="L45" s="109"/>
      <c r="M45" s="110"/>
      <c r="N45" s="109"/>
      <c r="O45" s="110"/>
      <c r="P45" s="109">
        <f>$H45      +$J45      +$L45      +$N45</f>
        <v>58189000</v>
      </c>
      <c r="Q45" s="110">
        <f>$I45      +$K45      +$M45      +$O45</f>
        <v>55636092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25.177835854477483</v>
      </c>
      <c r="U45" s="56">
        <f>IF(($E45      =0),0,(($Q45      /$E45      )*100))</f>
        <v>24.073216449167504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845175000</v>
      </c>
      <c r="C46" s="108"/>
      <c r="D46" s="108"/>
      <c r="E46" s="108">
        <f>$B46      +$C46      +$D46</f>
        <v>845175000</v>
      </c>
      <c r="F46" s="109">
        <v>845175000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391680000</v>
      </c>
      <c r="C53" s="108"/>
      <c r="D53" s="108"/>
      <c r="E53" s="108">
        <f>$B53      +$C53      +$D53</f>
        <v>391680000</v>
      </c>
      <c r="F53" s="109">
        <v>391680000</v>
      </c>
      <c r="G53" s="110">
        <v>136393000</v>
      </c>
      <c r="H53" s="109">
        <v>52564000</v>
      </c>
      <c r="I53" s="110">
        <v>47080005</v>
      </c>
      <c r="J53" s="109"/>
      <c r="K53" s="110"/>
      <c r="L53" s="109"/>
      <c r="M53" s="110"/>
      <c r="N53" s="109"/>
      <c r="O53" s="110"/>
      <c r="P53" s="109">
        <f>$H53      +$J53      +$L53      +$N53</f>
        <v>52564000</v>
      </c>
      <c r="Q53" s="110">
        <f>$I53      +$K53      +$M53      +$O53</f>
        <v>47080005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13.420138888888889</v>
      </c>
      <c r="U53" s="56">
        <f>IF(($E53      =0),0,(($Q53      /$E53      )*100))</f>
        <v>12.020017616421569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67833000</v>
      </c>
      <c r="C54" s="108"/>
      <c r="D54" s="108"/>
      <c r="E54" s="108">
        <f>$B54      +$C54      +$D54</f>
        <v>67833000</v>
      </c>
      <c r="F54" s="109">
        <v>67833000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1535800000</v>
      </c>
      <c r="C55" s="111">
        <f>SUM(C44:C54)</f>
        <v>0</v>
      </c>
      <c r="D55" s="111"/>
      <c r="E55" s="111">
        <f>$B55      +$C55      +$D55</f>
        <v>1535800000</v>
      </c>
      <c r="F55" s="112">
        <f>SUM(F44:F54)</f>
        <v>1535800000</v>
      </c>
      <c r="G55" s="113">
        <f>SUM(G44:G54)</f>
        <v>232505000</v>
      </c>
      <c r="H55" s="112">
        <f>SUM(H44:H54)</f>
        <v>110753000</v>
      </c>
      <c r="I55" s="113">
        <f>SUM(I44:I54)</f>
        <v>102716097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110753000</v>
      </c>
      <c r="Q55" s="113">
        <f>$I55      +$K55      +$M55      +$O55</f>
        <v>102716097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17.783304859407316</v>
      </c>
      <c r="U55" s="60">
        <f>IF((+$E45+$E47+$E49+$E50+$E53) =0,0,(Q55   /(+$E45+$E47+$E49+$E50+$E53) )*100)</f>
        <v>16.492841430204628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>$B67      +$C67      +$D67</f>
        <v>315530000</v>
      </c>
      <c r="F67" s="109">
        <v>315530000</v>
      </c>
      <c r="G67" s="110">
        <v>105176000</v>
      </c>
      <c r="H67" s="109">
        <v>54675000</v>
      </c>
      <c r="I67" s="110">
        <v>40499270</v>
      </c>
      <c r="J67" s="109"/>
      <c r="K67" s="110"/>
      <c r="L67" s="109"/>
      <c r="M67" s="110"/>
      <c r="N67" s="109"/>
      <c r="O67" s="110"/>
      <c r="P67" s="109">
        <f>$H67      +$J67      +$L67      +$N67</f>
        <v>54675000</v>
      </c>
      <c r="Q67" s="110">
        <f>$I67      +$K67      +$M67      +$O67</f>
        <v>40499270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17.327987830000318</v>
      </c>
      <c r="U67" s="56">
        <f>IF(($E67      =0),0,(($Q67      /$E67      )*100))</f>
        <v>12.835315183976167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>$B68      +$C68      +$D68</f>
        <v>315530000</v>
      </c>
      <c r="F68" s="112">
        <f>SUM(F63:F67)</f>
        <v>315530000</v>
      </c>
      <c r="G68" s="113">
        <f>SUM(G63:G67)</f>
        <v>105176000</v>
      </c>
      <c r="H68" s="112">
        <f>SUM(H63:H67)</f>
        <v>54675000</v>
      </c>
      <c r="I68" s="113">
        <f>SUM(I63:I67)</f>
        <v>40499270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54675000</v>
      </c>
      <c r="Q68" s="113">
        <f>$I68      +$K68      +$M68      +$O68</f>
        <v>40499270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17.327987830000318</v>
      </c>
      <c r="U68" s="60">
        <f>IF((+$E63+$E65+$E67) =0,0,(Q68  /(+$E63+$E65+$E67) )*100)</f>
        <v>12.835315183976167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2410627000</v>
      </c>
      <c r="C69" s="120">
        <f>SUM(C9:C16,C19:C25,C28:C31,C34,C37:C41,C44:C54,C57:C60,C63:C67)</f>
        <v>0</v>
      </c>
      <c r="D69" s="120"/>
      <c r="E69" s="120">
        <f>$B69      +$C69      +$D69</f>
        <v>2410627000</v>
      </c>
      <c r="F69" s="121">
        <f>SUM(F9:F16,F19:F25,F28:F31,F34,F37:F41,F44:F54,F57:F60,F63:F67)</f>
        <v>2357053000</v>
      </c>
      <c r="G69" s="122">
        <f>SUM(G9:G16,G19:G25,G28:G31,G34,G37:G41,G44:G54,G57:G60,G63:G67)</f>
        <v>544638000</v>
      </c>
      <c r="H69" s="121">
        <f>SUM(H9:H16,H19:H25,H28:H31,H34,H37:H41,H44:H54,H57:H60,H63:H67)</f>
        <v>227707000</v>
      </c>
      <c r="I69" s="122">
        <f>SUM(I9:I16,I19:I25,I28:I31,I34,I37:I41,I44:I54,I57:I60,I63:I67)</f>
        <v>155890740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227707000</v>
      </c>
      <c r="Q69" s="122">
        <f>$I69      +$K69      +$M69      +$O69</f>
        <v>155890740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15.855421384733864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10.854797492734026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784526000</v>
      </c>
      <c r="C71" s="108"/>
      <c r="D71" s="108"/>
      <c r="E71" s="108">
        <f>$B71      +$C71      +$D71</f>
        <v>784526000</v>
      </c>
      <c r="F71" s="109">
        <v>784526000</v>
      </c>
      <c r="G71" s="110">
        <v>112453000</v>
      </c>
      <c r="H71" s="109">
        <v>91403000</v>
      </c>
      <c r="I71" s="110">
        <v>69767257</v>
      </c>
      <c r="J71" s="109"/>
      <c r="K71" s="110"/>
      <c r="L71" s="109"/>
      <c r="M71" s="110"/>
      <c r="N71" s="109"/>
      <c r="O71" s="110"/>
      <c r="P71" s="109">
        <f>$H71      +$J71      +$L71      +$N71</f>
        <v>91403000</v>
      </c>
      <c r="Q71" s="110">
        <f>$I71      +$K71      +$M71      +$O71</f>
        <v>69767257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11.650729230133864</v>
      </c>
      <c r="U71" s="56">
        <f>IF(($E71      =0),0,(($Q71      /$E71      )*100))</f>
        <v>8.892918399135274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124176000</v>
      </c>
      <c r="C72" s="108"/>
      <c r="D72" s="108"/>
      <c r="E72" s="108">
        <f>$B72      +$C72      +$D72</f>
        <v>124176000</v>
      </c>
      <c r="F72" s="109">
        <v>124176000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908702000</v>
      </c>
      <c r="C73" s="117">
        <f>SUM(C71:C72)</f>
        <v>0</v>
      </c>
      <c r="D73" s="117"/>
      <c r="E73" s="117">
        <f>$B73      +$C73      +$D73</f>
        <v>908702000</v>
      </c>
      <c r="F73" s="118">
        <f>SUM(F71:F72)</f>
        <v>908702000</v>
      </c>
      <c r="G73" s="119">
        <f>SUM(G71:G72)</f>
        <v>112453000</v>
      </c>
      <c r="H73" s="118">
        <f>SUM(H71:H72)</f>
        <v>91403000</v>
      </c>
      <c r="I73" s="119">
        <f>SUM(I71:I72)</f>
        <v>69767257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91403000</v>
      </c>
      <c r="Q73" s="119">
        <f>$I73      +$K73      +$M73      +$O73</f>
        <v>69767257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11.650729230133864</v>
      </c>
      <c r="U73" s="65">
        <f>IF($E71   =0,0,($Q71   /$E71 )*100)</f>
        <v>8.892918399135274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908702000</v>
      </c>
      <c r="C74" s="120">
        <f>SUM(C71:C72)</f>
        <v>0</v>
      </c>
      <c r="D74" s="120"/>
      <c r="E74" s="120">
        <f>$B74      +$C74      +$D74</f>
        <v>908702000</v>
      </c>
      <c r="F74" s="121">
        <f>SUM(F71:F72)</f>
        <v>908702000</v>
      </c>
      <c r="G74" s="122">
        <f>SUM(G71:G72)</f>
        <v>112453000</v>
      </c>
      <c r="H74" s="121">
        <f>SUM(H71:H72)</f>
        <v>91403000</v>
      </c>
      <c r="I74" s="122">
        <f>SUM(I71:I72)</f>
        <v>69767257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91403000</v>
      </c>
      <c r="Q74" s="122">
        <f>$I74      +$K74      +$M74      +$O74</f>
        <v>69767257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11.650729230133864</v>
      </c>
      <c r="U74" s="71">
        <f>IF($E71   =0,0,($Q71   /$E71 )*100)</f>
        <v>8.892918399135274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3319329000</v>
      </c>
      <c r="C75" s="120">
        <f>SUM(C9:C16,C19:C25,C28:C31,C34,C37:C41,C44:C54,C57:C60,C63:C67,C71:C72)</f>
        <v>0</v>
      </c>
      <c r="D75" s="120"/>
      <c r="E75" s="120">
        <f>$B75      +$C75      +$D75</f>
        <v>3319329000</v>
      </c>
      <c r="F75" s="121">
        <f>SUM(F9:F16,F19:F25,F28:F31,F34,F37:F41,F44:F54,F57:F60,F63:F67,F71:F72)</f>
        <v>3265755000</v>
      </c>
      <c r="G75" s="122">
        <f>SUM(G9:G16,G19:G25,G28:G31,G34,G37:G41,G44:G54,G57:G60,G63:G67,G71:G72)</f>
        <v>657091000</v>
      </c>
      <c r="H75" s="121">
        <f>SUM(H9:H16,H19:H25,H28:H31,H34,H37:H41,H44:H54,H57:H60,H63:H67,H71:H72)</f>
        <v>319110000</v>
      </c>
      <c r="I75" s="122">
        <f>SUM(I9:I16,I19:I25,I28:I31,I34,I37:I41,I44:I54,I57:I60,I63:I67,I71:I72)</f>
        <v>225657997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319110000</v>
      </c>
      <c r="Q75" s="122">
        <f>$I75      +$K75      +$M75      +$O75</f>
        <v>225657997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14.369974494207158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10.161698665989395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uPR7iQWholzRKznCGeETWd6rrjygkCFaAcgvZXmJwUsDc1rI1e7g2WgWR/FSocS5li013IBrRvbhHwDH6dcomA==" saltValue="Mpo3IzWiDxj1IP3S5xIJC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1750-E32D-40C7-A3A5-74E6DB0D0E8E}">
  <sheetPr>
    <pageSetUpPr fitToPage="1"/>
  </sheetPr>
  <dimension ref="A1:W126"/>
  <sheetViews>
    <sheetView showGridLines="0" workbookViewId="0">
      <selection activeCell="A7" sqref="A7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19800000</v>
      </c>
      <c r="C10" s="108"/>
      <c r="D10" s="108"/>
      <c r="E10" s="108">
        <f>$B10      +$C10      +$D10</f>
        <v>19800000</v>
      </c>
      <c r="F10" s="109">
        <v>19800000</v>
      </c>
      <c r="G10" s="110">
        <v>19800000</v>
      </c>
      <c r="H10" s="109">
        <v>2011000</v>
      </c>
      <c r="I10" s="110">
        <v>2174605</v>
      </c>
      <c r="J10" s="109"/>
      <c r="K10" s="110"/>
      <c r="L10" s="109"/>
      <c r="M10" s="110"/>
      <c r="N10" s="109"/>
      <c r="O10" s="110"/>
      <c r="P10" s="109">
        <f>$H10      +$J10      +$L10      +$N10</f>
        <v>2011000</v>
      </c>
      <c r="Q10" s="110">
        <f>$I10      +$K10      +$M10      +$O10</f>
        <v>2174605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10.156565656565657</v>
      </c>
      <c r="U10" s="56">
        <f>IF(($E10      =0),0,(($Q10      /$E10      )*100))</f>
        <v>10.982853535353536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>$B11      +$C11      +$D11</f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/>
      <c r="K11" s="110"/>
      <c r="L11" s="109"/>
      <c r="M11" s="110"/>
      <c r="N11" s="109"/>
      <c r="O11" s="110"/>
      <c r="P11" s="109">
        <f>$H11      +$J11      +$L11      +$N11</f>
        <v>2601000</v>
      </c>
      <c r="Q11" s="110">
        <f>$I11      +$K11      +$M11      +$O11</f>
        <v>2602757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27.09375</v>
      </c>
      <c r="U11" s="56">
        <f>IF(($E11      =0),0,(($Q11      /$E11      )*100))</f>
        <v>27.112052083333332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474087000</v>
      </c>
      <c r="C13" s="108"/>
      <c r="D13" s="108"/>
      <c r="E13" s="108">
        <f>$B13      +$C13      +$D13</f>
        <v>474087000</v>
      </c>
      <c r="F13" s="109" t="s">
        <v>1</v>
      </c>
      <c r="G13" s="110" t="s">
        <v>1</v>
      </c>
      <c r="H13" s="109"/>
      <c r="I13" s="110">
        <v>20360909</v>
      </c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20360909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4.2947621428134495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120426000</v>
      </c>
      <c r="C14" s="108"/>
      <c r="D14" s="108"/>
      <c r="E14" s="108">
        <f>$B14      +$C14      +$D14</f>
        <v>120426000</v>
      </c>
      <c r="F14" s="109">
        <v>120426000</v>
      </c>
      <c r="G14" s="110">
        <v>32896000</v>
      </c>
      <c r="H14" s="109">
        <v>26503000</v>
      </c>
      <c r="I14" s="110">
        <v>20546868</v>
      </c>
      <c r="J14" s="109"/>
      <c r="K14" s="110"/>
      <c r="L14" s="109"/>
      <c r="M14" s="110"/>
      <c r="N14" s="109"/>
      <c r="O14" s="110"/>
      <c r="P14" s="109">
        <f>$H14      +$J14      +$L14      +$N14</f>
        <v>26503000</v>
      </c>
      <c r="Q14" s="110">
        <f>$I14      +$K14      +$M14      +$O14</f>
        <v>20546868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22.007705977114579</v>
      </c>
      <c r="U14" s="56">
        <f>IF(($E14      =0),0,(($Q14      /$E14      )*100))</f>
        <v>17.061820537093318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21500000</v>
      </c>
      <c r="C15" s="108"/>
      <c r="D15" s="108"/>
      <c r="E15" s="108">
        <f>$B15      +$C15      +$D15</f>
        <v>21500000</v>
      </c>
      <c r="F15" s="109">
        <v>21500000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692413000</v>
      </c>
      <c r="C17" s="111">
        <f>SUM(C9:C16)</f>
        <v>0</v>
      </c>
      <c r="D17" s="111"/>
      <c r="E17" s="111">
        <f>$B17      +$C17      +$D17</f>
        <v>692413000</v>
      </c>
      <c r="F17" s="112">
        <f>SUM(F9:F16)</f>
        <v>218326000</v>
      </c>
      <c r="G17" s="113">
        <f>SUM(G9:G16)</f>
        <v>58696000</v>
      </c>
      <c r="H17" s="112">
        <f>SUM(H9:H16)</f>
        <v>31115000</v>
      </c>
      <c r="I17" s="113">
        <f>SUM(I9:I16)</f>
        <v>45685139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31115000</v>
      </c>
      <c r="Q17" s="113">
        <f>$I17      +$K17      +$M17      +$O17</f>
        <v>45685139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4.9870735182629629</v>
      </c>
      <c r="U17" s="60">
        <f>IF((SUM($E9:$E14))=0,0,(Q17/(SUM($E9:$E14))*100))</f>
        <v>7.322357283787964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>$B19      +$C19      +$D19</f>
        <v>154895000</v>
      </c>
      <c r="F19" s="109">
        <v>154895000</v>
      </c>
      <c r="G19" s="110">
        <v>69703000</v>
      </c>
      <c r="H19" s="109">
        <v>32601000</v>
      </c>
      <c r="I19" s="110">
        <v>32601760</v>
      </c>
      <c r="J19" s="109"/>
      <c r="K19" s="110"/>
      <c r="L19" s="109"/>
      <c r="M19" s="110"/>
      <c r="N19" s="109"/>
      <c r="O19" s="110"/>
      <c r="P19" s="109">
        <f>$H19      +$J19      +$L19      +$N19</f>
        <v>32601000</v>
      </c>
      <c r="Q19" s="110">
        <f>$I19      +$K19      +$M19      +$O19</f>
        <v>32601760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21.047160980018724</v>
      </c>
      <c r="U19" s="56">
        <f>IF(($E19      =0),0,(($Q19      /$E19      )*100))</f>
        <v>21.047651634978536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>$B26      +$C26      +$D26</f>
        <v>154895000</v>
      </c>
      <c r="F26" s="112">
        <f>SUM(F19:F25)</f>
        <v>154895000</v>
      </c>
      <c r="G26" s="113">
        <f>SUM(G19:G25)</f>
        <v>69703000</v>
      </c>
      <c r="H26" s="112">
        <f>SUM(H19:H25)</f>
        <v>32601000</v>
      </c>
      <c r="I26" s="113">
        <f>SUM(I19:I25)</f>
        <v>32601760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32601000</v>
      </c>
      <c r="Q26" s="113">
        <f>$I26      +$K26      +$M26      +$O26</f>
        <v>32601760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21.047160980018724</v>
      </c>
      <c r="U26" s="60">
        <f>IF(($E26-$E21-$E25)   =0,0,($Q26   /($E26-$E21-$E25)   )*100)</f>
        <v>21.047651634978536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2318481000</v>
      </c>
      <c r="C30" s="108"/>
      <c r="D30" s="108"/>
      <c r="E30" s="108">
        <f>$B30      +$C30      +$D30</f>
        <v>2318481000</v>
      </c>
      <c r="F30" s="109">
        <v>2318481000</v>
      </c>
      <c r="G30" s="110">
        <v>663416000</v>
      </c>
      <c r="H30" s="109">
        <v>172018000</v>
      </c>
      <c r="I30" s="110">
        <v>131648464</v>
      </c>
      <c r="J30" s="109"/>
      <c r="K30" s="110"/>
      <c r="L30" s="109"/>
      <c r="M30" s="110"/>
      <c r="N30" s="109"/>
      <c r="O30" s="110"/>
      <c r="P30" s="109">
        <f>$H30      +$J30      +$L30      +$N30</f>
        <v>172018000</v>
      </c>
      <c r="Q30" s="110">
        <f>$I30      +$K30      +$M30      +$O30</f>
        <v>131648464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7.4194267712351323</v>
      </c>
      <c r="U30" s="56">
        <f>IF(($E30      =0),0,(($Q30      /$E30      )*100))</f>
        <v>5.6782205245589674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5897000</v>
      </c>
      <c r="C31" s="108"/>
      <c r="D31" s="108"/>
      <c r="E31" s="108">
        <f>$B31      +$C31      +$D31</f>
        <v>5897000</v>
      </c>
      <c r="F31" s="109">
        <v>5897000</v>
      </c>
      <c r="G31" s="110">
        <v>1999000</v>
      </c>
      <c r="H31" s="109">
        <v>329000</v>
      </c>
      <c r="I31" s="110">
        <v>727357</v>
      </c>
      <c r="J31" s="109"/>
      <c r="K31" s="110"/>
      <c r="L31" s="109"/>
      <c r="M31" s="110"/>
      <c r="N31" s="109"/>
      <c r="O31" s="110"/>
      <c r="P31" s="109">
        <f>$H31      +$J31      +$L31      +$N31</f>
        <v>329000</v>
      </c>
      <c r="Q31" s="110">
        <f>$I31      +$K31      +$M31      +$O31</f>
        <v>727357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5.5791080210276416</v>
      </c>
      <c r="U31" s="56">
        <f>IF(($E31      =0),0,(($Q31      /$E31      )*100))</f>
        <v>12.334356452433441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2324378000</v>
      </c>
      <c r="C32" s="111">
        <f>SUM(C28:C31)</f>
        <v>0</v>
      </c>
      <c r="D32" s="111"/>
      <c r="E32" s="111">
        <f>$B32      +$C32      +$D32</f>
        <v>2324378000</v>
      </c>
      <c r="F32" s="112">
        <f>SUM(F28:F31)</f>
        <v>2324378000</v>
      </c>
      <c r="G32" s="113">
        <f>SUM(G28:G31)</f>
        <v>665415000</v>
      </c>
      <c r="H32" s="112">
        <f>SUM(H28:H31)</f>
        <v>172347000</v>
      </c>
      <c r="I32" s="113">
        <f>SUM(I28:I31)</f>
        <v>132375821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172347000</v>
      </c>
      <c r="Q32" s="113">
        <f>$I32      +$K32      +$M32      +$O32</f>
        <v>132375821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7.414757840592193</v>
      </c>
      <c r="U32" s="60">
        <f>IF($E32   =0,0,($Q32   /$E32   )*100)</f>
        <v>5.6951072932199498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40346000</v>
      </c>
      <c r="C34" s="108"/>
      <c r="D34" s="108"/>
      <c r="E34" s="108">
        <f>$B34      +$C34      +$D34</f>
        <v>40346000</v>
      </c>
      <c r="F34" s="109">
        <v>40346000</v>
      </c>
      <c r="G34" s="110">
        <v>10082000</v>
      </c>
      <c r="H34" s="109">
        <v>7793000</v>
      </c>
      <c r="I34" s="110">
        <v>6855396</v>
      </c>
      <c r="J34" s="109"/>
      <c r="K34" s="110"/>
      <c r="L34" s="109"/>
      <c r="M34" s="110"/>
      <c r="N34" s="109"/>
      <c r="O34" s="110"/>
      <c r="P34" s="109">
        <f>$H34      +$J34      +$L34      +$N34</f>
        <v>7793000</v>
      </c>
      <c r="Q34" s="110">
        <f>$I34      +$K34      +$M34      +$O34</f>
        <v>6855396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19.315421603132901</v>
      </c>
      <c r="U34" s="56">
        <f>IF(($E34      =0),0,(($Q34      /$E34      )*100))</f>
        <v>16.991513409012047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40346000</v>
      </c>
      <c r="C35" s="111">
        <f>C34</f>
        <v>0</v>
      </c>
      <c r="D35" s="111"/>
      <c r="E35" s="111">
        <f>$B35      +$C35      +$D35</f>
        <v>40346000</v>
      </c>
      <c r="F35" s="112">
        <f>F34</f>
        <v>40346000</v>
      </c>
      <c r="G35" s="113">
        <f>G34</f>
        <v>10082000</v>
      </c>
      <c r="H35" s="112">
        <f>H34</f>
        <v>7793000</v>
      </c>
      <c r="I35" s="113">
        <f>I34</f>
        <v>6855396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7793000</v>
      </c>
      <c r="Q35" s="113">
        <f>$I35      +$K35      +$M35      +$O35</f>
        <v>6855396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19.315421603132901</v>
      </c>
      <c r="U35" s="60">
        <f>IF($E35   =0,0,($Q35   /$E35   )*100)</f>
        <v>16.991513409012047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110232000</v>
      </c>
      <c r="C37" s="108"/>
      <c r="D37" s="108"/>
      <c r="E37" s="108">
        <f>$B37      +$C37      +$D37</f>
        <v>110232000</v>
      </c>
      <c r="F37" s="109">
        <v>110232000</v>
      </c>
      <c r="G37" s="110">
        <v>49604000</v>
      </c>
      <c r="H37" s="109">
        <v>22597000</v>
      </c>
      <c r="I37" s="110">
        <v>6301866</v>
      </c>
      <c r="J37" s="109"/>
      <c r="K37" s="110"/>
      <c r="L37" s="109"/>
      <c r="M37" s="110"/>
      <c r="N37" s="109"/>
      <c r="O37" s="110"/>
      <c r="P37" s="109">
        <f>$H37      +$J37      +$L37      +$N37</f>
        <v>22597000</v>
      </c>
      <c r="Q37" s="110">
        <f>$I37      +$K37      +$M37      +$O37</f>
        <v>6301866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20.499491980550115</v>
      </c>
      <c r="U37" s="56">
        <f>IF(($E37      =0),0,(($Q37      /$E37      )*100))</f>
        <v>5.7169116046157198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96809000</v>
      </c>
      <c r="C38" s="108"/>
      <c r="D38" s="108"/>
      <c r="E38" s="108">
        <f>$B38      +$C38      +$D38</f>
        <v>96809000</v>
      </c>
      <c r="F38" s="109">
        <v>88019000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32260000</v>
      </c>
      <c r="C40" s="108"/>
      <c r="D40" s="108"/>
      <c r="E40" s="108">
        <f>$B40      +$C40      +$D40</f>
        <v>32260000</v>
      </c>
      <c r="F40" s="109">
        <v>32260000</v>
      </c>
      <c r="G40" s="110">
        <v>13860000</v>
      </c>
      <c r="H40" s="109"/>
      <c r="I40" s="110">
        <v>59678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59678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0.18499070055796651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239301000</v>
      </c>
      <c r="C42" s="111">
        <f>SUM(C37:C41)</f>
        <v>0</v>
      </c>
      <c r="D42" s="111"/>
      <c r="E42" s="111">
        <f>$B42      +$C42      +$D42</f>
        <v>239301000</v>
      </c>
      <c r="F42" s="112">
        <f>SUM(F37:F41)</f>
        <v>230511000</v>
      </c>
      <c r="G42" s="113">
        <f>SUM(G37:G41)</f>
        <v>63464000</v>
      </c>
      <c r="H42" s="112">
        <f>SUM(H37:H41)</f>
        <v>22597000</v>
      </c>
      <c r="I42" s="113">
        <f>SUM(I37:I41)</f>
        <v>6361544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22597000</v>
      </c>
      <c r="Q42" s="113">
        <f>$I42      +$K42      +$M42      +$O42</f>
        <v>6361544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15.8584341577071</v>
      </c>
      <c r="U42" s="60">
        <f>IF((+$E37+$E40) =0,0,(Q42   /(+$E37+$E40) )*100)</f>
        <v>4.4644920416584792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>$B45      +$C45      +$D45</f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>$H45      +$J45      +$L45      +$N45</f>
        <v>0</v>
      </c>
      <c r="Q45" s="110">
        <f>$I45      +$K45      +$M45      +$O45</f>
        <v>0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0</v>
      </c>
      <c r="U45" s="56">
        <f>IF(($E45      =0),0,(($Q45      /$E45      )*100))</f>
        <v>0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600037000</v>
      </c>
      <c r="C46" s="108"/>
      <c r="D46" s="108"/>
      <c r="E46" s="108">
        <f>$B46      +$C46      +$D46</f>
        <v>600037000</v>
      </c>
      <c r="F46" s="109">
        <v>600037000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201975000</v>
      </c>
      <c r="C53" s="108"/>
      <c r="D53" s="108"/>
      <c r="E53" s="108">
        <f>$B53      +$C53      +$D53</f>
        <v>201975000</v>
      </c>
      <c r="F53" s="109">
        <v>201975000</v>
      </c>
      <c r="G53" s="110">
        <v>86475000</v>
      </c>
      <c r="H53" s="109">
        <v>28284000</v>
      </c>
      <c r="I53" s="110">
        <v>25582269</v>
      </c>
      <c r="J53" s="109"/>
      <c r="K53" s="110"/>
      <c r="L53" s="109"/>
      <c r="M53" s="110"/>
      <c r="N53" s="109"/>
      <c r="O53" s="110"/>
      <c r="P53" s="109">
        <f>$H53      +$J53      +$L53      +$N53</f>
        <v>28284000</v>
      </c>
      <c r="Q53" s="110">
        <f>$I53      +$K53      +$M53      +$O53</f>
        <v>25582269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14.003713330857778</v>
      </c>
      <c r="U53" s="56">
        <f>IF(($E53      =0),0,(($Q53      /$E53      )*100))</f>
        <v>12.666057185295209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>$B54      +$C54      +$D54</f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802012000</v>
      </c>
      <c r="C55" s="111">
        <f>SUM(C44:C54)</f>
        <v>0</v>
      </c>
      <c r="D55" s="111"/>
      <c r="E55" s="111">
        <f>$B55      +$C55      +$D55</f>
        <v>802012000</v>
      </c>
      <c r="F55" s="112">
        <f>SUM(F44:F54)</f>
        <v>802012000</v>
      </c>
      <c r="G55" s="113">
        <f>SUM(G44:G54)</f>
        <v>86475000</v>
      </c>
      <c r="H55" s="112">
        <f>SUM(H44:H54)</f>
        <v>28284000</v>
      </c>
      <c r="I55" s="113">
        <f>SUM(I44:I54)</f>
        <v>25582269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28284000</v>
      </c>
      <c r="Q55" s="113">
        <f>$I55      +$K55      +$M55      +$O55</f>
        <v>25582269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14.003713330857778</v>
      </c>
      <c r="U55" s="60">
        <f>IF((+$E45+$E47+$E49+$E50+$E53) =0,0,(Q55   /(+$E45+$E47+$E49+$E50+$E53) )*100)</f>
        <v>12.666057185295209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2265499000</v>
      </c>
      <c r="C67" s="108"/>
      <c r="D67" s="108"/>
      <c r="E67" s="108">
        <f>$B67      +$C67      +$D67</f>
        <v>2265499000</v>
      </c>
      <c r="F67" s="109">
        <v>2265499000</v>
      </c>
      <c r="G67" s="110">
        <v>688729000</v>
      </c>
      <c r="H67" s="109">
        <v>299797000</v>
      </c>
      <c r="I67" s="110">
        <v>355883367</v>
      </c>
      <c r="J67" s="109"/>
      <c r="K67" s="110"/>
      <c r="L67" s="109"/>
      <c r="M67" s="110"/>
      <c r="N67" s="109"/>
      <c r="O67" s="110"/>
      <c r="P67" s="109">
        <f>$H67      +$J67      +$L67      +$N67</f>
        <v>299797000</v>
      </c>
      <c r="Q67" s="110">
        <f>$I67      +$K67      +$M67      +$O67</f>
        <v>355883367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13.233155256303359</v>
      </c>
      <c r="U67" s="56">
        <f>IF(($E67      =0),0,(($Q67      /$E67      )*100))</f>
        <v>15.708829136539016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2265499000</v>
      </c>
      <c r="C68" s="111">
        <f>SUM(C63:C67)</f>
        <v>0</v>
      </c>
      <c r="D68" s="111"/>
      <c r="E68" s="111">
        <f>$B68      +$C68      +$D68</f>
        <v>2265499000</v>
      </c>
      <c r="F68" s="112">
        <f>SUM(F63:F67)</f>
        <v>2265499000</v>
      </c>
      <c r="G68" s="113">
        <f>SUM(G63:G67)</f>
        <v>688729000</v>
      </c>
      <c r="H68" s="112">
        <f>SUM(H63:H67)</f>
        <v>299797000</v>
      </c>
      <c r="I68" s="113">
        <f>SUM(I63:I67)</f>
        <v>355883367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299797000</v>
      </c>
      <c r="Q68" s="113">
        <f>$I68      +$K68      +$M68      +$O68</f>
        <v>355883367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13.233155256303359</v>
      </c>
      <c r="U68" s="60">
        <f>IF((+$E63+$E65+$E67) =0,0,(Q68  /(+$E63+$E65+$E67) )*100)</f>
        <v>15.708829136539016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6518844000</v>
      </c>
      <c r="C69" s="120">
        <f>SUM(C9:C16,C19:C25,C28:C31,C34,C37:C41,C44:C54,C57:C60,C63:C67)</f>
        <v>0</v>
      </c>
      <c r="D69" s="120"/>
      <c r="E69" s="120">
        <f>$B69      +$C69      +$D69</f>
        <v>6518844000</v>
      </c>
      <c r="F69" s="121">
        <f>SUM(F9:F16,F19:F25,F28:F31,F34,F37:F41,F44:F54,F57:F60,F63:F67)</f>
        <v>6035967000</v>
      </c>
      <c r="G69" s="122">
        <f>SUM(G9:G16,G19:G25,G28:G31,G34,G37:G41,G44:G54,G57:G60,G63:G67)</f>
        <v>1642564000</v>
      </c>
      <c r="H69" s="121">
        <f>SUM(H9:H16,H19:H25,H28:H31,H34,H37:H41,H44:H54,H57:H60,H63:H67)</f>
        <v>594534000</v>
      </c>
      <c r="I69" s="122">
        <f>SUM(I9:I16,I19:I25,I28:I31,I34,I37:I41,I44:I54,I57:I60,I63:I67)</f>
        <v>605345296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594534000</v>
      </c>
      <c r="Q69" s="122">
        <f>$I69      +$K69      +$M69      +$O69</f>
        <v>605345296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10.333435416159006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10.52134364172891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429536000</v>
      </c>
      <c r="C71" s="108"/>
      <c r="D71" s="108"/>
      <c r="E71" s="108">
        <f>$B71      +$C71      +$D71</f>
        <v>429536000</v>
      </c>
      <c r="F71" s="109">
        <v>429536000</v>
      </c>
      <c r="G71" s="110">
        <v>184182000</v>
      </c>
      <c r="H71" s="109">
        <v>79082000</v>
      </c>
      <c r="I71" s="110">
        <v>90812011</v>
      </c>
      <c r="J71" s="109"/>
      <c r="K71" s="110"/>
      <c r="L71" s="109"/>
      <c r="M71" s="110"/>
      <c r="N71" s="109"/>
      <c r="O71" s="110"/>
      <c r="P71" s="109">
        <f>$H71      +$J71      +$L71      +$N71</f>
        <v>79082000</v>
      </c>
      <c r="Q71" s="110">
        <f>$I71      +$K71      +$M71      +$O71</f>
        <v>90812011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18.411029576100724</v>
      </c>
      <c r="U71" s="56">
        <f>IF(($E71      =0),0,(($Q71      /$E71      )*100))</f>
        <v>21.141885895477909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481746000</v>
      </c>
      <c r="C73" s="117">
        <f>SUM(C71:C72)</f>
        <v>0</v>
      </c>
      <c r="D73" s="117"/>
      <c r="E73" s="117">
        <f>$B73      +$C73      +$D73</f>
        <v>481746000</v>
      </c>
      <c r="F73" s="118">
        <f>SUM(F71:F72)</f>
        <v>481746000</v>
      </c>
      <c r="G73" s="119">
        <f>SUM(G71:G72)</f>
        <v>184182000</v>
      </c>
      <c r="H73" s="118">
        <f>SUM(H71:H72)</f>
        <v>79082000</v>
      </c>
      <c r="I73" s="119">
        <f>SUM(I71:I72)</f>
        <v>90812011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79082000</v>
      </c>
      <c r="Q73" s="119">
        <f>$I73      +$K73      +$M73      +$O73</f>
        <v>90812011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18.411029576100724</v>
      </c>
      <c r="U73" s="65">
        <f>IF($E71   =0,0,($Q71   /$E71 )*100)</f>
        <v>21.141885895477909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481746000</v>
      </c>
      <c r="C74" s="120">
        <f>SUM(C71:C72)</f>
        <v>0</v>
      </c>
      <c r="D74" s="120"/>
      <c r="E74" s="120">
        <f>$B74      +$C74      +$D74</f>
        <v>481746000</v>
      </c>
      <c r="F74" s="121">
        <f>SUM(F71:F72)</f>
        <v>481746000</v>
      </c>
      <c r="G74" s="122">
        <f>SUM(G71:G72)</f>
        <v>184182000</v>
      </c>
      <c r="H74" s="121">
        <f>SUM(H71:H72)</f>
        <v>79082000</v>
      </c>
      <c r="I74" s="122">
        <f>SUM(I71:I72)</f>
        <v>90812011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79082000</v>
      </c>
      <c r="Q74" s="122">
        <f>$I74      +$K74      +$M74      +$O74</f>
        <v>90812011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18.411029576100724</v>
      </c>
      <c r="U74" s="71">
        <f>IF($E71   =0,0,($Q71   /$E71 )*100)</f>
        <v>21.141885895477909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7000590000</v>
      </c>
      <c r="C75" s="120">
        <f>SUM(C9:C16,C19:C25,C28:C31,C34,C37:C41,C44:C54,C57:C60,C63:C67,C71:C72)</f>
        <v>0</v>
      </c>
      <c r="D75" s="120"/>
      <c r="E75" s="120">
        <f>$B75      +$C75      +$D75</f>
        <v>7000590000</v>
      </c>
      <c r="F75" s="121">
        <f>SUM(F9:F16,F19:F25,F28:F31,F34,F37:F41,F44:F54,F57:F60,F63:F67,F71:F72)</f>
        <v>6517713000</v>
      </c>
      <c r="G75" s="122">
        <f>SUM(G9:G16,G19:G25,G28:G31,G34,G37:G41,G44:G54,G57:G60,G63:G67,G71:G72)</f>
        <v>1826746000</v>
      </c>
      <c r="H75" s="121">
        <f>SUM(H9:H16,H19:H25,H28:H31,H34,H37:H41,H44:H54,H57:H60,H63:H67,H71:H72)</f>
        <v>673616000</v>
      </c>
      <c r="I75" s="122">
        <f>SUM(I9:I16,I19:I25,I28:I31,I34,I37:I41,I44:I54,I57:I60,I63:I67,I71:I72)</f>
        <v>696157307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673616000</v>
      </c>
      <c r="Q75" s="122">
        <f>$I75      +$K75      +$M75      +$O75</f>
        <v>696157307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10.89458670290346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11.259153790841195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KNruq1ltuEAIQ3MOHyyy4YAS8UqdLMb6gTcMXreipOM+IFcguF8qkDYyKE1aZ3AfWqYqV/hBCHFywkVQl75ZQw==" saltValue="EVARQj9bZJS2bLj2gifWa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7691-752D-4432-B01F-46951C9920EF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119000000</v>
      </c>
      <c r="C10" s="108"/>
      <c r="D10" s="108"/>
      <c r="E10" s="108">
        <f>$B10      +$C10      +$D10</f>
        <v>119000000</v>
      </c>
      <c r="F10" s="109">
        <v>119000000</v>
      </c>
      <c r="G10" s="110">
        <v>119000000</v>
      </c>
      <c r="H10" s="109">
        <v>28639000</v>
      </c>
      <c r="I10" s="110">
        <v>24253966</v>
      </c>
      <c r="J10" s="109"/>
      <c r="K10" s="110"/>
      <c r="L10" s="109"/>
      <c r="M10" s="110"/>
      <c r="N10" s="109"/>
      <c r="O10" s="110"/>
      <c r="P10" s="109">
        <f>$H10      +$J10      +$L10      +$N10</f>
        <v>28639000</v>
      </c>
      <c r="Q10" s="110">
        <f>$I10      +$K10      +$M10      +$O10</f>
        <v>24253966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24.06638655462185</v>
      </c>
      <c r="U10" s="56">
        <f>IF(($E10      =0),0,(($Q10      /$E10      )*100))</f>
        <v>20.381484033613447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31500000</v>
      </c>
      <c r="C11" s="108"/>
      <c r="D11" s="108"/>
      <c r="E11" s="108">
        <f>$B11      +$C11      +$D11</f>
        <v>31500000</v>
      </c>
      <c r="F11" s="109">
        <v>31500000</v>
      </c>
      <c r="G11" s="110">
        <v>19500000</v>
      </c>
      <c r="H11" s="109">
        <v>5389000</v>
      </c>
      <c r="I11" s="110">
        <v>13400340</v>
      </c>
      <c r="J11" s="109"/>
      <c r="K11" s="110"/>
      <c r="L11" s="109"/>
      <c r="M11" s="110"/>
      <c r="N11" s="109"/>
      <c r="O11" s="110"/>
      <c r="P11" s="109">
        <f>$H11      +$J11      +$L11      +$N11</f>
        <v>5389000</v>
      </c>
      <c r="Q11" s="110">
        <f>$I11      +$K11      +$M11      +$O11</f>
        <v>13400340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17.107936507936508</v>
      </c>
      <c r="U11" s="56">
        <f>IF(($E11      =0),0,(($Q11      /$E11      )*100))</f>
        <v>42.540761904761901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221753000</v>
      </c>
      <c r="C13" s="108"/>
      <c r="D13" s="108"/>
      <c r="E13" s="108">
        <f>$B13      +$C13      +$D13</f>
        <v>221753000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79194000</v>
      </c>
      <c r="C14" s="108"/>
      <c r="D14" s="108"/>
      <c r="E14" s="108">
        <f>$B14      +$C14      +$D14</f>
        <v>79194000</v>
      </c>
      <c r="F14" s="109">
        <v>79194000</v>
      </c>
      <c r="G14" s="110">
        <v>38835000</v>
      </c>
      <c r="H14" s="109">
        <v>17122000</v>
      </c>
      <c r="I14" s="110">
        <v>14800817</v>
      </c>
      <c r="J14" s="109"/>
      <c r="K14" s="110"/>
      <c r="L14" s="109"/>
      <c r="M14" s="110"/>
      <c r="N14" s="109"/>
      <c r="O14" s="110"/>
      <c r="P14" s="109">
        <f>$H14      +$J14      +$L14      +$N14</f>
        <v>17122000</v>
      </c>
      <c r="Q14" s="110">
        <f>$I14      +$K14      +$M14      +$O14</f>
        <v>14800817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21.620324772078693</v>
      </c>
      <c r="U14" s="56">
        <f>IF(($E14      =0),0,(($Q14      /$E14      )*100))</f>
        <v>18.689316109806299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18500000</v>
      </c>
      <c r="C15" s="108"/>
      <c r="D15" s="108"/>
      <c r="E15" s="108">
        <f>$B15      +$C15      +$D15</f>
        <v>18500000</v>
      </c>
      <c r="F15" s="109">
        <v>18500000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>$B16      +$C16      +$D16</f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515947000</v>
      </c>
      <c r="C17" s="111">
        <f>SUM(C9:C16)</f>
        <v>0</v>
      </c>
      <c r="D17" s="111"/>
      <c r="E17" s="111">
        <f>$B17      +$C17      +$D17</f>
        <v>515947000</v>
      </c>
      <c r="F17" s="112">
        <f>SUM(F9:F16)</f>
        <v>294194000</v>
      </c>
      <c r="G17" s="113">
        <f>SUM(G9:G16)</f>
        <v>177335000</v>
      </c>
      <c r="H17" s="112">
        <f>SUM(H9:H16)</f>
        <v>51150000</v>
      </c>
      <c r="I17" s="113">
        <f>SUM(I9:I16)</f>
        <v>52455123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51150000</v>
      </c>
      <c r="Q17" s="113">
        <f>$I17      +$K17      +$M17      +$O17</f>
        <v>52455123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11.330233670840652</v>
      </c>
      <c r="U17" s="60">
        <f>IF((SUM($E9:$E14))=0,0,(Q17/(SUM($E9:$E14))*100))</f>
        <v>11.61933139438295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338502000</v>
      </c>
      <c r="C19" s="108"/>
      <c r="D19" s="108"/>
      <c r="E19" s="108">
        <f>$B19      +$C19      +$D19</f>
        <v>338502000</v>
      </c>
      <c r="F19" s="109">
        <v>338502000</v>
      </c>
      <c r="G19" s="110">
        <v>203785000</v>
      </c>
      <c r="H19" s="109">
        <v>106301000</v>
      </c>
      <c r="I19" s="110">
        <v>71166529</v>
      </c>
      <c r="J19" s="109"/>
      <c r="K19" s="110"/>
      <c r="L19" s="109"/>
      <c r="M19" s="110"/>
      <c r="N19" s="109"/>
      <c r="O19" s="110"/>
      <c r="P19" s="109">
        <f>$H19      +$J19      +$L19      +$N19</f>
        <v>106301000</v>
      </c>
      <c r="Q19" s="110">
        <f>$I19      +$K19      +$M19      +$O19</f>
        <v>71166529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31.403359507477063</v>
      </c>
      <c r="U19" s="56">
        <f>IF(($E19      =0),0,(($Q19      /$E19      )*100))</f>
        <v>21.023961158279715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13500000</v>
      </c>
      <c r="D22" s="108"/>
      <c r="E22" s="108">
        <f>$B22      +$C22      +$D22</f>
        <v>13500000</v>
      </c>
      <c r="F22" s="109">
        <v>13500000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76432000</v>
      </c>
      <c r="C23" s="108"/>
      <c r="D23" s="108"/>
      <c r="E23" s="108">
        <f>$B23      +$C23      +$D23</f>
        <v>76432000</v>
      </c>
      <c r="F23" s="109">
        <v>76432000</v>
      </c>
      <c r="G23" s="110">
        <v>28519000</v>
      </c>
      <c r="H23" s="109">
        <v>2312000</v>
      </c>
      <c r="I23" s="110">
        <v>840907</v>
      </c>
      <c r="J23" s="109"/>
      <c r="K23" s="110"/>
      <c r="L23" s="109"/>
      <c r="M23" s="110"/>
      <c r="N23" s="109"/>
      <c r="O23" s="110"/>
      <c r="P23" s="109">
        <f>$H23      +$J23      +$L23      +$N23</f>
        <v>2312000</v>
      </c>
      <c r="Q23" s="110">
        <f>$I23      +$K23      +$M23      +$O23</f>
        <v>840907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3.0249110320284696</v>
      </c>
      <c r="U23" s="56">
        <f>IF(($E23      =0),0,(($Q23      /$E23      )*100))</f>
        <v>1.100202794640988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414934000</v>
      </c>
      <c r="C26" s="111">
        <f>SUM(C19:C25)</f>
        <v>13500000</v>
      </c>
      <c r="D26" s="111"/>
      <c r="E26" s="111">
        <f>$B26      +$C26      +$D26</f>
        <v>428434000</v>
      </c>
      <c r="F26" s="112">
        <f>SUM(F19:F25)</f>
        <v>428434000</v>
      </c>
      <c r="G26" s="113">
        <f>SUM(G19:G25)</f>
        <v>232304000</v>
      </c>
      <c r="H26" s="112">
        <f>SUM(H19:H25)</f>
        <v>108613000</v>
      </c>
      <c r="I26" s="113">
        <f>SUM(I19:I25)</f>
        <v>72007436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108613000</v>
      </c>
      <c r="Q26" s="113">
        <f>$I26      +$K26      +$M26      +$O26</f>
        <v>72007436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25.35116260614237</v>
      </c>
      <c r="U26" s="60">
        <f>IF(($E26-$E21-$E25)   =0,0,($Q26   /($E26-$E21-$E25)   )*100)</f>
        <v>16.807124551272775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846609000</v>
      </c>
      <c r="C30" s="108"/>
      <c r="D30" s="108"/>
      <c r="E30" s="108">
        <f>$B30      +$C30      +$D30</f>
        <v>846609000</v>
      </c>
      <c r="F30" s="109">
        <v>846609000</v>
      </c>
      <c r="G30" s="110">
        <v>220720000</v>
      </c>
      <c r="H30" s="109">
        <v>57080000</v>
      </c>
      <c r="I30" s="110">
        <v>49897293</v>
      </c>
      <c r="J30" s="109"/>
      <c r="K30" s="110"/>
      <c r="L30" s="109"/>
      <c r="M30" s="110"/>
      <c r="N30" s="109"/>
      <c r="O30" s="110"/>
      <c r="P30" s="109">
        <f>$H30      +$J30      +$L30      +$N30</f>
        <v>57080000</v>
      </c>
      <c r="Q30" s="110">
        <f>$I30      +$K30      +$M30      +$O30</f>
        <v>49897293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6.7421914957199842</v>
      </c>
      <c r="U30" s="56">
        <f>IF(($E30      =0),0,(($Q30      /$E30      )*100))</f>
        <v>5.8937824899097455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28354000</v>
      </c>
      <c r="C31" s="108"/>
      <c r="D31" s="108"/>
      <c r="E31" s="108">
        <f>$B31      +$C31      +$D31</f>
        <v>28354000</v>
      </c>
      <c r="F31" s="109">
        <v>28354000</v>
      </c>
      <c r="G31" s="110">
        <v>13852000</v>
      </c>
      <c r="H31" s="109">
        <v>2850000</v>
      </c>
      <c r="I31" s="110">
        <v>1802078</v>
      </c>
      <c r="J31" s="109"/>
      <c r="K31" s="110"/>
      <c r="L31" s="109"/>
      <c r="M31" s="110"/>
      <c r="N31" s="109"/>
      <c r="O31" s="110"/>
      <c r="P31" s="109">
        <f>$H31      +$J31      +$L31      +$N31</f>
        <v>2850000</v>
      </c>
      <c r="Q31" s="110">
        <f>$I31      +$K31      +$M31      +$O31</f>
        <v>1802078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10.051491853001341</v>
      </c>
      <c r="U31" s="56">
        <f>IF(($E31      =0),0,(($Q31      /$E31      )*100))</f>
        <v>6.3556394159554204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874963000</v>
      </c>
      <c r="C32" s="111">
        <f>SUM(C28:C31)</f>
        <v>0</v>
      </c>
      <c r="D32" s="111"/>
      <c r="E32" s="111">
        <f>$B32      +$C32      +$D32</f>
        <v>874963000</v>
      </c>
      <c r="F32" s="112">
        <f>SUM(F28:F31)</f>
        <v>874963000</v>
      </c>
      <c r="G32" s="113">
        <f>SUM(G28:G31)</f>
        <v>234572000</v>
      </c>
      <c r="H32" s="112">
        <f>SUM(H28:H31)</f>
        <v>59930000</v>
      </c>
      <c r="I32" s="113">
        <f>SUM(I28:I31)</f>
        <v>51699371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59930000</v>
      </c>
      <c r="Q32" s="113">
        <f>$I32      +$K32      +$M32      +$O32</f>
        <v>51699371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6.8494324902881614</v>
      </c>
      <c r="U32" s="60">
        <f>IF($E32   =0,0,($Q32   /$E32   )*100)</f>
        <v>5.9087493985459956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137817000</v>
      </c>
      <c r="C34" s="108"/>
      <c r="D34" s="108"/>
      <c r="E34" s="108">
        <f>$B34      +$C34      +$D34</f>
        <v>137817000</v>
      </c>
      <c r="F34" s="109">
        <v>137817000</v>
      </c>
      <c r="G34" s="110">
        <v>32329000</v>
      </c>
      <c r="H34" s="109">
        <v>28204000</v>
      </c>
      <c r="I34" s="110">
        <v>28223598</v>
      </c>
      <c r="J34" s="109"/>
      <c r="K34" s="110"/>
      <c r="L34" s="109"/>
      <c r="M34" s="110"/>
      <c r="N34" s="109"/>
      <c r="O34" s="110"/>
      <c r="P34" s="109">
        <f>$H34      +$J34      +$L34      +$N34</f>
        <v>28204000</v>
      </c>
      <c r="Q34" s="110">
        <f>$I34      +$K34      +$M34      +$O34</f>
        <v>28223598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20.464819289347467</v>
      </c>
      <c r="U34" s="56">
        <f>IF(($E34      =0),0,(($Q34      /$E34      )*100))</f>
        <v>20.479039595985981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137817000</v>
      </c>
      <c r="C35" s="111">
        <f>C34</f>
        <v>0</v>
      </c>
      <c r="D35" s="111"/>
      <c r="E35" s="111">
        <f>$B35      +$C35      +$D35</f>
        <v>137817000</v>
      </c>
      <c r="F35" s="112">
        <f>F34</f>
        <v>137817000</v>
      </c>
      <c r="G35" s="113">
        <f>G34</f>
        <v>32329000</v>
      </c>
      <c r="H35" s="112">
        <f>H34</f>
        <v>28204000</v>
      </c>
      <c r="I35" s="113">
        <f>I34</f>
        <v>28223598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28204000</v>
      </c>
      <c r="Q35" s="113">
        <f>$I35      +$K35      +$M35      +$O35</f>
        <v>28223598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20.464819289347467</v>
      </c>
      <c r="U35" s="60">
        <f>IF($E35   =0,0,($Q35   /$E35   )*100)</f>
        <v>20.479039595985981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346125000</v>
      </c>
      <c r="C37" s="108"/>
      <c r="D37" s="108"/>
      <c r="E37" s="108">
        <f>$B37      +$C37      +$D37</f>
        <v>346125000</v>
      </c>
      <c r="F37" s="109">
        <v>345125000</v>
      </c>
      <c r="G37" s="110">
        <v>154994000</v>
      </c>
      <c r="H37" s="109">
        <v>56506000</v>
      </c>
      <c r="I37" s="110">
        <v>42432832</v>
      </c>
      <c r="J37" s="109"/>
      <c r="K37" s="110"/>
      <c r="L37" s="109"/>
      <c r="M37" s="110"/>
      <c r="N37" s="109"/>
      <c r="O37" s="110"/>
      <c r="P37" s="109">
        <f>$H37      +$J37      +$L37      +$N37</f>
        <v>56506000</v>
      </c>
      <c r="Q37" s="110">
        <f>$I37      +$K37      +$M37      +$O37</f>
        <v>42432832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16.325315998555435</v>
      </c>
      <c r="U37" s="56">
        <f>IF(($E37      =0),0,(($Q37      /$E37      )*100))</f>
        <v>12.25939530516432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466144000</v>
      </c>
      <c r="C38" s="108"/>
      <c r="D38" s="108"/>
      <c r="E38" s="108">
        <f>$B38      +$C38      +$D38</f>
        <v>466144000</v>
      </c>
      <c r="F38" s="109">
        <v>423822000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30000000</v>
      </c>
      <c r="C40" s="108"/>
      <c r="D40" s="108"/>
      <c r="E40" s="108">
        <f>$B40      +$C40      +$D40</f>
        <v>30000000</v>
      </c>
      <c r="F40" s="109">
        <v>30000000</v>
      </c>
      <c r="G40" s="110">
        <v>12800000</v>
      </c>
      <c r="H40" s="109"/>
      <c r="I40" s="110">
        <v>279991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279991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0.93330333333333337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842269000</v>
      </c>
      <c r="C42" s="111">
        <f>SUM(C37:C41)</f>
        <v>0</v>
      </c>
      <c r="D42" s="111"/>
      <c r="E42" s="111">
        <f>$B42      +$C42      +$D42</f>
        <v>842269000</v>
      </c>
      <c r="F42" s="112">
        <f>SUM(F37:F41)</f>
        <v>798947000</v>
      </c>
      <c r="G42" s="113">
        <f>SUM(G37:G41)</f>
        <v>167794000</v>
      </c>
      <c r="H42" s="112">
        <f>SUM(H37:H41)</f>
        <v>56506000</v>
      </c>
      <c r="I42" s="113">
        <f>SUM(I37:I41)</f>
        <v>42712823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56506000</v>
      </c>
      <c r="Q42" s="113">
        <f>$I42      +$K42      +$M42      +$O42</f>
        <v>42712823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15.023197075440345</v>
      </c>
      <c r="U42" s="60">
        <f>IF((+$E37+$E40) =0,0,(Q42   /(+$E37+$E40) )*100)</f>
        <v>11.356018079096044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722834000</v>
      </c>
      <c r="C45" s="108"/>
      <c r="D45" s="108"/>
      <c r="E45" s="108">
        <f>$B45      +$C45      +$D45</f>
        <v>722834000</v>
      </c>
      <c r="F45" s="109">
        <v>722834000</v>
      </c>
      <c r="G45" s="110">
        <v>289700000</v>
      </c>
      <c r="H45" s="109">
        <v>126266000</v>
      </c>
      <c r="I45" s="110">
        <v>119635456</v>
      </c>
      <c r="J45" s="109"/>
      <c r="K45" s="110"/>
      <c r="L45" s="109"/>
      <c r="M45" s="110"/>
      <c r="N45" s="109"/>
      <c r="O45" s="110"/>
      <c r="P45" s="109">
        <f>$H45      +$J45      +$L45      +$N45</f>
        <v>126266000</v>
      </c>
      <c r="Q45" s="110">
        <f>$I45      +$K45      +$M45      +$O45</f>
        <v>119635456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17.46818771668184</v>
      </c>
      <c r="U45" s="56">
        <f>IF(($E45      =0),0,(($Q45      /$E45      )*100))</f>
        <v>16.550889415827147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>$B46      +$C46      +$D46</f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1121129000</v>
      </c>
      <c r="C53" s="108"/>
      <c r="D53" s="108"/>
      <c r="E53" s="108">
        <f>$B53      +$C53      +$D53</f>
        <v>1121129000</v>
      </c>
      <c r="F53" s="109">
        <v>1121129000</v>
      </c>
      <c r="G53" s="110">
        <v>473994000</v>
      </c>
      <c r="H53" s="109">
        <v>252865000</v>
      </c>
      <c r="I53" s="110">
        <v>175179687</v>
      </c>
      <c r="J53" s="109"/>
      <c r="K53" s="110"/>
      <c r="L53" s="109"/>
      <c r="M53" s="110"/>
      <c r="N53" s="109"/>
      <c r="O53" s="110"/>
      <c r="P53" s="109">
        <f>$H53      +$J53      +$L53      +$N53</f>
        <v>252865000</v>
      </c>
      <c r="Q53" s="110">
        <f>$I53      +$K53      +$M53      +$O53</f>
        <v>175179687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22.554496404963214</v>
      </c>
      <c r="U53" s="56">
        <f>IF(($E53      =0),0,(($Q53      /$E53      )*100))</f>
        <v>15.625292629126534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235331000</v>
      </c>
      <c r="C54" s="108"/>
      <c r="D54" s="108"/>
      <c r="E54" s="108">
        <f>$B54      +$C54      +$D54</f>
        <v>235331000</v>
      </c>
      <c r="F54" s="109">
        <v>235331000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2079294000</v>
      </c>
      <c r="C55" s="111">
        <f>SUM(C44:C54)</f>
        <v>0</v>
      </c>
      <c r="D55" s="111"/>
      <c r="E55" s="111">
        <f>$B55      +$C55      +$D55</f>
        <v>2079294000</v>
      </c>
      <c r="F55" s="112">
        <f>SUM(F44:F54)</f>
        <v>2079294000</v>
      </c>
      <c r="G55" s="113">
        <f>SUM(G44:G54)</f>
        <v>763694000</v>
      </c>
      <c r="H55" s="112">
        <f>SUM(H44:H54)</f>
        <v>379131000</v>
      </c>
      <c r="I55" s="113">
        <f>SUM(I44:I54)</f>
        <v>294815143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379131000</v>
      </c>
      <c r="Q55" s="113">
        <f>$I55      +$K55      +$M55      +$O55</f>
        <v>294815143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20.560662008944867</v>
      </c>
      <c r="U55" s="60">
        <f>IF((+$E45+$E47+$E49+$E50+$E53) =0,0,(Q55   /(+$E45+$E47+$E49+$E50+$E53) )*100)</f>
        <v>15.98812682250132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820674000</v>
      </c>
      <c r="C67" s="108"/>
      <c r="D67" s="108"/>
      <c r="E67" s="108">
        <f>$B67      +$C67      +$D67</f>
        <v>820674000</v>
      </c>
      <c r="F67" s="109">
        <v>820674000</v>
      </c>
      <c r="G67" s="110">
        <v>261750000</v>
      </c>
      <c r="H67" s="109">
        <v>163169000</v>
      </c>
      <c r="I67" s="110">
        <v>67512000</v>
      </c>
      <c r="J67" s="109"/>
      <c r="K67" s="110"/>
      <c r="L67" s="109"/>
      <c r="M67" s="110"/>
      <c r="N67" s="109"/>
      <c r="O67" s="110"/>
      <c r="P67" s="109">
        <f>$H67      +$J67      +$L67      +$N67</f>
        <v>163169000</v>
      </c>
      <c r="Q67" s="110">
        <f>$I67      +$K67      +$M67      +$O67</f>
        <v>67512000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19.882316242503112</v>
      </c>
      <c r="U67" s="56">
        <f>IF(($E67      =0),0,(($Q67      /$E67      )*100))</f>
        <v>8.2264090247771957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820674000</v>
      </c>
      <c r="C68" s="111">
        <f>SUM(C63:C67)</f>
        <v>0</v>
      </c>
      <c r="D68" s="111"/>
      <c r="E68" s="111">
        <f>$B68      +$C68      +$D68</f>
        <v>820674000</v>
      </c>
      <c r="F68" s="112">
        <f>SUM(F63:F67)</f>
        <v>820674000</v>
      </c>
      <c r="G68" s="113">
        <f>SUM(G63:G67)</f>
        <v>261750000</v>
      </c>
      <c r="H68" s="112">
        <f>SUM(H63:H67)</f>
        <v>163169000</v>
      </c>
      <c r="I68" s="113">
        <f>SUM(I63:I67)</f>
        <v>67512000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163169000</v>
      </c>
      <c r="Q68" s="113">
        <f>$I68      +$K68      +$M68      +$O68</f>
        <v>67512000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19.882316242503112</v>
      </c>
      <c r="U68" s="60">
        <f>IF((+$E63+$E65+$E67) =0,0,(Q68  /(+$E63+$E65+$E67) )*100)</f>
        <v>8.2264090247771957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5685898000</v>
      </c>
      <c r="C69" s="120">
        <f>SUM(C9:C16,C19:C25,C28:C31,C34,C37:C41,C44:C54,C57:C60,C63:C67)</f>
        <v>13500000</v>
      </c>
      <c r="D69" s="120"/>
      <c r="E69" s="120">
        <f>$B69      +$C69      +$D69</f>
        <v>5699398000</v>
      </c>
      <c r="F69" s="121">
        <f>SUM(F9:F16,F19:F25,F28:F31,F34,F37:F41,F44:F54,F57:F60,F63:F67)</f>
        <v>5434323000</v>
      </c>
      <c r="G69" s="122">
        <f>SUM(G9:G16,G19:G25,G28:G31,G34,G37:G41,G44:G54,G57:G60,G63:G67)</f>
        <v>1869778000</v>
      </c>
      <c r="H69" s="121">
        <f>SUM(H9:H16,H19:H25,H28:H31,H34,H37:H41,H44:H54,H57:H60,H63:H67)</f>
        <v>846703000</v>
      </c>
      <c r="I69" s="122">
        <f>SUM(I9:I16,I19:I25,I28:I31,I34,I37:I41,I44:I54,I57:I60,I63:I67)</f>
        <v>609425494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846703000</v>
      </c>
      <c r="Q69" s="122">
        <f>$I69      +$K69      +$M69      +$O69</f>
        <v>609425494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17.162586707038908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12.352994948943158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3829070000</v>
      </c>
      <c r="C71" s="108"/>
      <c r="D71" s="108"/>
      <c r="E71" s="108">
        <f>$B71      +$C71      +$D71</f>
        <v>3829070000</v>
      </c>
      <c r="F71" s="109">
        <v>3829070000</v>
      </c>
      <c r="G71" s="110">
        <v>1732146000</v>
      </c>
      <c r="H71" s="109">
        <v>877573000</v>
      </c>
      <c r="I71" s="110">
        <v>665190203</v>
      </c>
      <c r="J71" s="109"/>
      <c r="K71" s="110"/>
      <c r="L71" s="109"/>
      <c r="M71" s="110"/>
      <c r="N71" s="109"/>
      <c r="O71" s="110"/>
      <c r="P71" s="109">
        <f>$H71      +$J71      +$L71      +$N71</f>
        <v>877573000</v>
      </c>
      <c r="Q71" s="110">
        <f>$I71      +$K71      +$M71      +$O71</f>
        <v>665190203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22.918698273993424</v>
      </c>
      <c r="U71" s="56">
        <f>IF(($E71      =0),0,(($Q71      /$E71      )*100))</f>
        <v>17.372108710470165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3829070000</v>
      </c>
      <c r="C73" s="117">
        <f>SUM(C71:C72)</f>
        <v>0</v>
      </c>
      <c r="D73" s="117"/>
      <c r="E73" s="117">
        <f>$B73      +$C73      +$D73</f>
        <v>3829070000</v>
      </c>
      <c r="F73" s="118">
        <f>SUM(F71:F72)</f>
        <v>3829070000</v>
      </c>
      <c r="G73" s="119">
        <f>SUM(G71:G72)</f>
        <v>1732146000</v>
      </c>
      <c r="H73" s="118">
        <f>SUM(H71:H72)</f>
        <v>877573000</v>
      </c>
      <c r="I73" s="119">
        <f>SUM(I71:I72)</f>
        <v>665190203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877573000</v>
      </c>
      <c r="Q73" s="119">
        <f>$I73      +$K73      +$M73      +$O73</f>
        <v>665190203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22.918698273993424</v>
      </c>
      <c r="U73" s="65">
        <f>IF($E71   =0,0,($Q71   /$E71 )*100)</f>
        <v>17.372108710470165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3829070000</v>
      </c>
      <c r="C74" s="120">
        <f>SUM(C71:C72)</f>
        <v>0</v>
      </c>
      <c r="D74" s="120"/>
      <c r="E74" s="120">
        <f>$B74      +$C74      +$D74</f>
        <v>3829070000</v>
      </c>
      <c r="F74" s="121">
        <f>SUM(F71:F72)</f>
        <v>3829070000</v>
      </c>
      <c r="G74" s="122">
        <f>SUM(G71:G72)</f>
        <v>1732146000</v>
      </c>
      <c r="H74" s="121">
        <f>SUM(H71:H72)</f>
        <v>877573000</v>
      </c>
      <c r="I74" s="122">
        <f>SUM(I71:I72)</f>
        <v>665190203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877573000</v>
      </c>
      <c r="Q74" s="122">
        <f>$I74      +$K74      +$M74      +$O74</f>
        <v>665190203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22.918698273993424</v>
      </c>
      <c r="U74" s="71">
        <f>IF($E71   =0,0,($Q71   /$E71 )*100)</f>
        <v>17.372108710470165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9514968000</v>
      </c>
      <c r="C75" s="120">
        <f>SUM(C9:C16,C19:C25,C28:C31,C34,C37:C41,C44:C54,C57:C60,C63:C67,C71:C72)</f>
        <v>13500000</v>
      </c>
      <c r="D75" s="120"/>
      <c r="E75" s="120">
        <f>$B75      +$C75      +$D75</f>
        <v>9528468000</v>
      </c>
      <c r="F75" s="121">
        <f>SUM(F9:F16,F19:F25,F28:F31,F34,F37:F41,F44:F54,F57:F60,F63:F67,F71:F72)</f>
        <v>9263393000</v>
      </c>
      <c r="G75" s="122">
        <f>SUM(G9:G16,G19:G25,G28:G31,G34,G37:G41,G44:G54,G57:G60,G63:G67,G71:G72)</f>
        <v>3601924000</v>
      </c>
      <c r="H75" s="121">
        <f>SUM(H9:H16,H19:H25,H28:H31,H34,H37:H41,H44:H54,H57:H60,H63:H67,H71:H72)</f>
        <v>1724276000</v>
      </c>
      <c r="I75" s="122">
        <f>SUM(I9:I16,I19:I25,I28:I31,I34,I37:I41,I44:I54,I57:I60,I63:I67,I71:I72)</f>
        <v>1274615697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1724276000</v>
      </c>
      <c r="Q75" s="122">
        <f>$I75      +$K75      +$M75      +$O75</f>
        <v>1274615697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19.677915862529076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14.546267791597664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nDn/m48t6WP+QCFGBUpUg6ZiJ6dKQArZC3jMTG9Mc94UYLoDyZjeoWZz1J4P4oN5uA54duFkQm5P/sDYsAz7hQ==" saltValue="rOhix2XfowAIOaY4uTaom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4216-BD82-4754-A4F5-204A673C02C9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63300000</v>
      </c>
      <c r="C10" s="108"/>
      <c r="D10" s="108"/>
      <c r="E10" s="108">
        <f>$B10      +$C10      +$D10</f>
        <v>63300000</v>
      </c>
      <c r="F10" s="109">
        <v>63300000</v>
      </c>
      <c r="G10" s="110">
        <v>63300000</v>
      </c>
      <c r="H10" s="109">
        <v>9289000</v>
      </c>
      <c r="I10" s="110">
        <v>8080692</v>
      </c>
      <c r="J10" s="109"/>
      <c r="K10" s="110"/>
      <c r="L10" s="109"/>
      <c r="M10" s="110"/>
      <c r="N10" s="109"/>
      <c r="O10" s="110"/>
      <c r="P10" s="109">
        <f>$H10      +$J10      +$L10      +$N10</f>
        <v>9289000</v>
      </c>
      <c r="Q10" s="110">
        <f>$I10      +$K10      +$M10      +$O10</f>
        <v>8080692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14.674565560821485</v>
      </c>
      <c r="U10" s="56">
        <f>IF(($E10      =0),0,(($Q10      /$E10      )*100))</f>
        <v>12.765706161137441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17600000</v>
      </c>
      <c r="C11" s="108"/>
      <c r="D11" s="108"/>
      <c r="E11" s="108">
        <f>$B11      +$C11      +$D11</f>
        <v>17600000</v>
      </c>
      <c r="F11" s="109">
        <v>17600000</v>
      </c>
      <c r="G11" s="110">
        <v>11000000</v>
      </c>
      <c r="H11" s="109">
        <v>4223000</v>
      </c>
      <c r="I11" s="110">
        <v>3816048</v>
      </c>
      <c r="J11" s="109"/>
      <c r="K11" s="110"/>
      <c r="L11" s="109"/>
      <c r="M11" s="110"/>
      <c r="N11" s="109"/>
      <c r="O11" s="110"/>
      <c r="P11" s="109">
        <f>$H11      +$J11      +$L11      +$N11</f>
        <v>4223000</v>
      </c>
      <c r="Q11" s="110">
        <f>$I11      +$K11      +$M11      +$O11</f>
        <v>3816048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23.99431818181818</v>
      </c>
      <c r="U11" s="56">
        <f>IF(($E11      =0),0,(($Q11      /$E11      )*100))</f>
        <v>21.68209090909091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89020000</v>
      </c>
      <c r="C14" s="108"/>
      <c r="D14" s="108"/>
      <c r="E14" s="108">
        <f>$B14      +$C14      +$D14</f>
        <v>89020000</v>
      </c>
      <c r="F14" s="109">
        <v>89020000</v>
      </c>
      <c r="G14" s="110">
        <v>51764000</v>
      </c>
      <c r="H14" s="109">
        <v>15947000</v>
      </c>
      <c r="I14" s="110">
        <v>16918344</v>
      </c>
      <c r="J14" s="109"/>
      <c r="K14" s="110"/>
      <c r="L14" s="109"/>
      <c r="M14" s="110"/>
      <c r="N14" s="109"/>
      <c r="O14" s="110"/>
      <c r="P14" s="109">
        <f>$H14      +$J14      +$L14      +$N14</f>
        <v>15947000</v>
      </c>
      <c r="Q14" s="110">
        <f>$I14      +$K14      +$M14      +$O14</f>
        <v>16918344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17.913951920916649</v>
      </c>
      <c r="U14" s="56">
        <f>IF(($E14      =0),0,(($Q14      /$E14      )*100))</f>
        <v>19.005104470905415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8000000</v>
      </c>
      <c r="C15" s="108"/>
      <c r="D15" s="108"/>
      <c r="E15" s="108">
        <f>$B15      +$C15      +$D15</f>
        <v>8000000</v>
      </c>
      <c r="F15" s="109">
        <v>8000000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224920000</v>
      </c>
      <c r="C17" s="111">
        <f>SUM(C9:C16)</f>
        <v>0</v>
      </c>
      <c r="D17" s="111"/>
      <c r="E17" s="111">
        <f>$B17      +$C17      +$D17</f>
        <v>224920000</v>
      </c>
      <c r="F17" s="112">
        <f>SUM(F9:F16)</f>
        <v>224920000</v>
      </c>
      <c r="G17" s="113">
        <f>SUM(G9:G16)</f>
        <v>126064000</v>
      </c>
      <c r="H17" s="112">
        <f>SUM(H9:H16)</f>
        <v>29459000</v>
      </c>
      <c r="I17" s="113">
        <f>SUM(I9:I16)</f>
        <v>28815084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29459000</v>
      </c>
      <c r="Q17" s="113">
        <f>$I17      +$K17      +$M17      +$O17</f>
        <v>28815084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17.336982109227872</v>
      </c>
      <c r="U17" s="60">
        <f>IF((SUM($E9:$E14))=0,0,(Q17/(SUM($E9:$E14))*100))</f>
        <v>16.958029661016948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>$B19      +$C19      +$D19</f>
        <v>433487000</v>
      </c>
      <c r="F19" s="109">
        <v>433487000</v>
      </c>
      <c r="G19" s="110">
        <v>228055000</v>
      </c>
      <c r="H19" s="109">
        <v>80182000</v>
      </c>
      <c r="I19" s="110">
        <v>80985624</v>
      </c>
      <c r="J19" s="109"/>
      <c r="K19" s="110"/>
      <c r="L19" s="109"/>
      <c r="M19" s="110"/>
      <c r="N19" s="109"/>
      <c r="O19" s="110"/>
      <c r="P19" s="109">
        <f>$H19      +$J19      +$L19      +$N19</f>
        <v>80182000</v>
      </c>
      <c r="Q19" s="110">
        <f>$I19      +$K19      +$M19      +$O19</f>
        <v>80985624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18.496979148163611</v>
      </c>
      <c r="U19" s="56">
        <f>IF(($E19      =0),0,(($Q19      /$E19      )*100))</f>
        <v>18.68236509976078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55660000</v>
      </c>
      <c r="D22" s="108"/>
      <c r="E22" s="108">
        <f>$B22      +$C22      +$D22</f>
        <v>55660000</v>
      </c>
      <c r="F22" s="109">
        <v>55660000</v>
      </c>
      <c r="G22" s="110">
        <v>55660000</v>
      </c>
      <c r="H22" s="109">
        <v>2993000</v>
      </c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2993000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5.377290693496227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26488000</v>
      </c>
      <c r="C23" s="108"/>
      <c r="D23" s="108"/>
      <c r="E23" s="108">
        <f>$B23      +$C23      +$D23</f>
        <v>26488000</v>
      </c>
      <c r="F23" s="109">
        <v>26488000</v>
      </c>
      <c r="G23" s="110">
        <v>10101000</v>
      </c>
      <c r="H23" s="109">
        <v>549000</v>
      </c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549000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2.0726366656599216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459975000</v>
      </c>
      <c r="C26" s="111">
        <f>SUM(C19:C25)</f>
        <v>55660000</v>
      </c>
      <c r="D26" s="111"/>
      <c r="E26" s="111">
        <f>$B26      +$C26      +$D26</f>
        <v>515635000</v>
      </c>
      <c r="F26" s="112">
        <f>SUM(F19:F25)</f>
        <v>515635000</v>
      </c>
      <c r="G26" s="113">
        <f>SUM(G19:G25)</f>
        <v>293816000</v>
      </c>
      <c r="H26" s="112">
        <f>SUM(H19:H25)</f>
        <v>83724000</v>
      </c>
      <c r="I26" s="113">
        <f>SUM(I19:I25)</f>
        <v>80985624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83724000</v>
      </c>
      <c r="Q26" s="113">
        <f>$I26      +$K26      +$M26      +$O26</f>
        <v>80985624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16.237066917490083</v>
      </c>
      <c r="U26" s="60">
        <f>IF(($E26-$E21-$E25)   =0,0,($Q26   /($E26-$E21-$E25)   )*100)</f>
        <v>15.705998235185742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61670000</v>
      </c>
      <c r="H30" s="109">
        <v>24431000</v>
      </c>
      <c r="I30" s="110">
        <v>35022506</v>
      </c>
      <c r="J30" s="109"/>
      <c r="K30" s="110"/>
      <c r="L30" s="109"/>
      <c r="M30" s="110"/>
      <c r="N30" s="109"/>
      <c r="O30" s="110"/>
      <c r="P30" s="109">
        <f>$H30      +$J30      +$L30      +$N30</f>
        <v>24431000</v>
      </c>
      <c r="Q30" s="110">
        <f>$I30      +$K30      +$M30      +$O30</f>
        <v>35022506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12.90385620949554</v>
      </c>
      <c r="U30" s="56">
        <f>IF(($E30      =0),0,(($Q30      /$E30      )*100))</f>
        <v>18.498030433473652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13251000</v>
      </c>
      <c r="C31" s="108"/>
      <c r="D31" s="108"/>
      <c r="E31" s="108">
        <f>$B31      +$C31      +$D31</f>
        <v>13251000</v>
      </c>
      <c r="F31" s="109">
        <v>13251000</v>
      </c>
      <c r="G31" s="110">
        <v>9276000</v>
      </c>
      <c r="H31" s="109">
        <v>2897000</v>
      </c>
      <c r="I31" s="110">
        <v>1352716</v>
      </c>
      <c r="J31" s="109"/>
      <c r="K31" s="110"/>
      <c r="L31" s="109"/>
      <c r="M31" s="110"/>
      <c r="N31" s="109"/>
      <c r="O31" s="110"/>
      <c r="P31" s="109">
        <f>$H31      +$J31      +$L31      +$N31</f>
        <v>2897000</v>
      </c>
      <c r="Q31" s="110">
        <f>$I31      +$K31      +$M31      +$O31</f>
        <v>1352716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21.862500943325035</v>
      </c>
      <c r="U31" s="56">
        <f>IF(($E31      =0),0,(($Q31      /$E31      )*100))</f>
        <v>10.208406912685836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202582000</v>
      </c>
      <c r="C32" s="111">
        <f>SUM(C28:C31)</f>
        <v>0</v>
      </c>
      <c r="D32" s="111"/>
      <c r="E32" s="111">
        <f>$B32      +$C32      +$D32</f>
        <v>202582000</v>
      </c>
      <c r="F32" s="112">
        <f>SUM(F28:F31)</f>
        <v>202582000</v>
      </c>
      <c r="G32" s="113">
        <f>SUM(G28:G31)</f>
        <v>70946000</v>
      </c>
      <c r="H32" s="112">
        <f>SUM(H28:H31)</f>
        <v>27328000</v>
      </c>
      <c r="I32" s="113">
        <f>SUM(I28:I31)</f>
        <v>36375222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27328000</v>
      </c>
      <c r="Q32" s="113">
        <f>$I32      +$K32      +$M32      +$O32</f>
        <v>36375222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13.489846087016616</v>
      </c>
      <c r="U32" s="60">
        <f>IF($E32   =0,0,($Q32   /$E32   )*100)</f>
        <v>17.955801601326872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77316000</v>
      </c>
      <c r="C34" s="108"/>
      <c r="D34" s="108"/>
      <c r="E34" s="108">
        <f>$B34      +$C34      +$D34</f>
        <v>77316000</v>
      </c>
      <c r="F34" s="109">
        <v>77316000</v>
      </c>
      <c r="G34" s="110">
        <v>19333000</v>
      </c>
      <c r="H34" s="109">
        <v>16583000</v>
      </c>
      <c r="I34" s="110">
        <v>21193977</v>
      </c>
      <c r="J34" s="109"/>
      <c r="K34" s="110"/>
      <c r="L34" s="109"/>
      <c r="M34" s="110"/>
      <c r="N34" s="109"/>
      <c r="O34" s="110"/>
      <c r="P34" s="109">
        <f>$H34      +$J34      +$L34      +$N34</f>
        <v>16583000</v>
      </c>
      <c r="Q34" s="110">
        <f>$I34      +$K34      +$M34      +$O34</f>
        <v>21193977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21.448341869729422</v>
      </c>
      <c r="U34" s="56">
        <f>IF(($E34      =0),0,(($Q34      /$E34      )*100))</f>
        <v>27.412148843706348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77316000</v>
      </c>
      <c r="C35" s="111">
        <f>C34</f>
        <v>0</v>
      </c>
      <c r="D35" s="111"/>
      <c r="E35" s="111">
        <f>$B35      +$C35      +$D35</f>
        <v>77316000</v>
      </c>
      <c r="F35" s="112">
        <f>F34</f>
        <v>77316000</v>
      </c>
      <c r="G35" s="113">
        <f>G34</f>
        <v>19333000</v>
      </c>
      <c r="H35" s="112">
        <f>H34</f>
        <v>16583000</v>
      </c>
      <c r="I35" s="113">
        <f>I34</f>
        <v>21193977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16583000</v>
      </c>
      <c r="Q35" s="113">
        <f>$I35      +$K35      +$M35      +$O35</f>
        <v>21193977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21.448341869729422</v>
      </c>
      <c r="U35" s="60">
        <f>IF($E35   =0,0,($Q35   /$E35   )*100)</f>
        <v>27.412148843706348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237513000</v>
      </c>
      <c r="C37" s="108"/>
      <c r="D37" s="108"/>
      <c r="E37" s="108">
        <f>$B37      +$C37      +$D37</f>
        <v>237513000</v>
      </c>
      <c r="F37" s="109">
        <v>237513000</v>
      </c>
      <c r="G37" s="110">
        <v>104378000</v>
      </c>
      <c r="H37" s="109">
        <v>28128000</v>
      </c>
      <c r="I37" s="110">
        <v>41181460</v>
      </c>
      <c r="J37" s="109"/>
      <c r="K37" s="110"/>
      <c r="L37" s="109"/>
      <c r="M37" s="110"/>
      <c r="N37" s="109"/>
      <c r="O37" s="110"/>
      <c r="P37" s="109">
        <f>$H37      +$J37      +$L37      +$N37</f>
        <v>28128000</v>
      </c>
      <c r="Q37" s="110">
        <f>$I37      +$K37      +$M37      +$O37</f>
        <v>41181460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11.842720187947608</v>
      </c>
      <c r="U37" s="56">
        <f>IF(($E37      =0),0,(($Q37      /$E37      )*100))</f>
        <v>17.338613044338626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322737000</v>
      </c>
      <c r="C38" s="108"/>
      <c r="D38" s="108"/>
      <c r="E38" s="108">
        <f>$B38      +$C38      +$D38</f>
        <v>322737000</v>
      </c>
      <c r="F38" s="109">
        <v>293435000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38000000</v>
      </c>
      <c r="C40" s="108"/>
      <c r="D40" s="108"/>
      <c r="E40" s="108">
        <f>$B40      +$C40      +$D40</f>
        <v>38000000</v>
      </c>
      <c r="F40" s="109">
        <v>38000000</v>
      </c>
      <c r="G40" s="110">
        <v>13800000</v>
      </c>
      <c r="H40" s="109"/>
      <c r="I40" s="110">
        <v>5040841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5040841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13.265371052631577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598250000</v>
      </c>
      <c r="C42" s="111">
        <f>SUM(C37:C41)</f>
        <v>0</v>
      </c>
      <c r="D42" s="111"/>
      <c r="E42" s="111">
        <f>$B42      +$C42      +$D42</f>
        <v>598250000</v>
      </c>
      <c r="F42" s="112">
        <f>SUM(F37:F41)</f>
        <v>568948000</v>
      </c>
      <c r="G42" s="113">
        <f>SUM(G37:G41)</f>
        <v>118178000</v>
      </c>
      <c r="H42" s="112">
        <f>SUM(H37:H41)</f>
        <v>28128000</v>
      </c>
      <c r="I42" s="113">
        <f>SUM(I37:I41)</f>
        <v>46222301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28128000</v>
      </c>
      <c r="Q42" s="113">
        <f>$I42      +$K42      +$M42      +$O42</f>
        <v>46222301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10.20931861654441</v>
      </c>
      <c r="U42" s="60">
        <f>IF((+$E37+$E40) =0,0,(Q42   /(+$E37+$E40) )*100)</f>
        <v>16.776813072341415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>$B45      +$C45      +$D45</f>
        <v>155509000</v>
      </c>
      <c r="F45" s="109">
        <v>155509000</v>
      </c>
      <c r="G45" s="110">
        <v>100000000</v>
      </c>
      <c r="H45" s="109">
        <v>18417000</v>
      </c>
      <c r="I45" s="110">
        <v>40141578</v>
      </c>
      <c r="J45" s="109"/>
      <c r="K45" s="110"/>
      <c r="L45" s="109"/>
      <c r="M45" s="110"/>
      <c r="N45" s="109"/>
      <c r="O45" s="110"/>
      <c r="P45" s="109">
        <f>$H45      +$J45      +$L45      +$N45</f>
        <v>18417000</v>
      </c>
      <c r="Q45" s="110">
        <f>$I45      +$K45      +$M45      +$O45</f>
        <v>40141578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11.84304445401874</v>
      </c>
      <c r="U45" s="56">
        <f>IF(($E45      =0),0,(($Q45      /$E45      )*100))</f>
        <v>25.813025612665502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708170000</v>
      </c>
      <c r="C46" s="108"/>
      <c r="D46" s="108"/>
      <c r="E46" s="108">
        <f>$B46      +$C46      +$D46</f>
        <v>708170000</v>
      </c>
      <c r="F46" s="109">
        <v>708170000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467217000</v>
      </c>
      <c r="C53" s="108"/>
      <c r="D53" s="108"/>
      <c r="E53" s="108">
        <f>$B53      +$C53      +$D53</f>
        <v>467217000</v>
      </c>
      <c r="F53" s="109">
        <v>467217000</v>
      </c>
      <c r="G53" s="110">
        <v>172000000</v>
      </c>
      <c r="H53" s="109">
        <v>120596000</v>
      </c>
      <c r="I53" s="110">
        <v>134976191</v>
      </c>
      <c r="J53" s="109"/>
      <c r="K53" s="110"/>
      <c r="L53" s="109"/>
      <c r="M53" s="110"/>
      <c r="N53" s="109"/>
      <c r="O53" s="110"/>
      <c r="P53" s="109">
        <f>$H53      +$J53      +$L53      +$N53</f>
        <v>120596000</v>
      </c>
      <c r="Q53" s="110">
        <f>$I53      +$K53      +$M53      +$O53</f>
        <v>134976191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25.811560795090934</v>
      </c>
      <c r="U53" s="56">
        <f>IF(($E53      =0),0,(($Q53      /$E53      )*100))</f>
        <v>28.889400642527992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444364000</v>
      </c>
      <c r="C54" s="108"/>
      <c r="D54" s="108"/>
      <c r="E54" s="108">
        <f>$B54      +$C54      +$D54</f>
        <v>444364000</v>
      </c>
      <c r="F54" s="109">
        <v>444364000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1775260000</v>
      </c>
      <c r="C55" s="111">
        <f>SUM(C44:C54)</f>
        <v>0</v>
      </c>
      <c r="D55" s="111"/>
      <c r="E55" s="111">
        <f>$B55      +$C55      +$D55</f>
        <v>1775260000</v>
      </c>
      <c r="F55" s="112">
        <f>SUM(F44:F54)</f>
        <v>1775260000</v>
      </c>
      <c r="G55" s="113">
        <f>SUM(G44:G54)</f>
        <v>272000000</v>
      </c>
      <c r="H55" s="112">
        <f>SUM(H44:H54)</f>
        <v>139013000</v>
      </c>
      <c r="I55" s="113">
        <f>SUM(I44:I54)</f>
        <v>175117769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139013000</v>
      </c>
      <c r="Q55" s="113">
        <f>$I55      +$K55      +$M55      +$O55</f>
        <v>175117769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22.323301098717575</v>
      </c>
      <c r="U55" s="60">
        <f>IF((+$E45+$E47+$E49+$E50+$E53) =0,0,(Q55   /(+$E45+$E47+$E49+$E50+$E53) )*100)</f>
        <v>28.121159065142614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3338303000</v>
      </c>
      <c r="C69" s="120">
        <f>SUM(C9:C16,C19:C25,C28:C31,C34,C37:C41,C44:C54,C57:C60,C63:C67)</f>
        <v>55660000</v>
      </c>
      <c r="D69" s="120"/>
      <c r="E69" s="120">
        <f>$B69      +$C69      +$D69</f>
        <v>3393963000</v>
      </c>
      <c r="F69" s="121">
        <f>SUM(F9:F16,F19:F25,F28:F31,F34,F37:F41,F44:F54,F57:F60,F63:F67)</f>
        <v>3364661000</v>
      </c>
      <c r="G69" s="122">
        <f>SUM(G9:G16,G19:G25,G28:G31,G34,G37:G41,G44:G54,G57:G60,G63:G67)</f>
        <v>900337000</v>
      </c>
      <c r="H69" s="121">
        <f>SUM(H9:H16,H19:H25,H28:H31,H34,H37:H41,H44:H54,H57:H60,H63:H67)</f>
        <v>324235000</v>
      </c>
      <c r="I69" s="122">
        <f>SUM(I9:I16,I19:I25,I28:I31,I34,I37:I41,I44:I54,I57:I60,I63:I67)</f>
        <v>388709977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324235000</v>
      </c>
      <c r="Q69" s="122">
        <f>$I69      +$K69      +$M69      +$O69</f>
        <v>388709977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17.397456232038341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20.856985864617116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3414276000</v>
      </c>
      <c r="C71" s="108"/>
      <c r="D71" s="108"/>
      <c r="E71" s="108">
        <f>$B71      +$C71      +$D71</f>
        <v>3414276000</v>
      </c>
      <c r="F71" s="109">
        <v>3414276000</v>
      </c>
      <c r="G71" s="110">
        <v>1411249000</v>
      </c>
      <c r="H71" s="109">
        <v>884556000</v>
      </c>
      <c r="I71" s="110">
        <v>868907896</v>
      </c>
      <c r="J71" s="109"/>
      <c r="K71" s="110"/>
      <c r="L71" s="109"/>
      <c r="M71" s="110"/>
      <c r="N71" s="109"/>
      <c r="O71" s="110"/>
      <c r="P71" s="109">
        <f>$H71      +$J71      +$L71      +$N71</f>
        <v>884556000</v>
      </c>
      <c r="Q71" s="110">
        <f>$I71      +$K71      +$M71      +$O71</f>
        <v>868907896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25.907571619869046</v>
      </c>
      <c r="U71" s="56">
        <f>IF(($E71      =0),0,(($Q71      /$E71      )*100))</f>
        <v>25.44925764642343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152714000</v>
      </c>
      <c r="C72" s="108"/>
      <c r="D72" s="108"/>
      <c r="E72" s="108">
        <f>$B72      +$C72      +$D72</f>
        <v>152714000</v>
      </c>
      <c r="F72" s="109">
        <v>152714000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3566990000</v>
      </c>
      <c r="C73" s="117">
        <f>SUM(C71:C72)</f>
        <v>0</v>
      </c>
      <c r="D73" s="117"/>
      <c r="E73" s="117">
        <f>$B73      +$C73      +$D73</f>
        <v>3566990000</v>
      </c>
      <c r="F73" s="118">
        <f>SUM(F71:F72)</f>
        <v>3566990000</v>
      </c>
      <c r="G73" s="119">
        <f>SUM(G71:G72)</f>
        <v>1411249000</v>
      </c>
      <c r="H73" s="118">
        <f>SUM(H71:H72)</f>
        <v>884556000</v>
      </c>
      <c r="I73" s="119">
        <f>SUM(I71:I72)</f>
        <v>868907896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884556000</v>
      </c>
      <c r="Q73" s="119">
        <f>$I73      +$K73      +$M73      +$O73</f>
        <v>868907896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25.907571619869046</v>
      </c>
      <c r="U73" s="65">
        <f>IF($E71   =0,0,($Q71   /$E71 )*100)</f>
        <v>25.44925764642343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3566990000</v>
      </c>
      <c r="C74" s="120">
        <f>SUM(C71:C72)</f>
        <v>0</v>
      </c>
      <c r="D74" s="120"/>
      <c r="E74" s="120">
        <f>$B74      +$C74      +$D74</f>
        <v>3566990000</v>
      </c>
      <c r="F74" s="121">
        <f>SUM(F71:F72)</f>
        <v>3566990000</v>
      </c>
      <c r="G74" s="122">
        <f>SUM(G71:G72)</f>
        <v>1411249000</v>
      </c>
      <c r="H74" s="121">
        <f>SUM(H71:H72)</f>
        <v>884556000</v>
      </c>
      <c r="I74" s="122">
        <f>SUM(I71:I72)</f>
        <v>868907896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884556000</v>
      </c>
      <c r="Q74" s="122">
        <f>$I74      +$K74      +$M74      +$O74</f>
        <v>868907896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25.907571619869046</v>
      </c>
      <c r="U74" s="71">
        <f>IF($E71   =0,0,($Q71   /$E71 )*100)</f>
        <v>25.44925764642343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6905293000</v>
      </c>
      <c r="C75" s="120">
        <f>SUM(C9:C16,C19:C25,C28:C31,C34,C37:C41,C44:C54,C57:C60,C63:C67,C71:C72)</f>
        <v>55660000</v>
      </c>
      <c r="D75" s="120"/>
      <c r="E75" s="120">
        <f>$B75      +$C75      +$D75</f>
        <v>6960953000</v>
      </c>
      <c r="F75" s="121">
        <f>SUM(F9:F16,F19:F25,F28:F31,F34,F37:F41,F44:F54,F57:F60,F63:F67,F71:F72)</f>
        <v>6931651000</v>
      </c>
      <c r="G75" s="122">
        <f>SUM(G9:G16,G19:G25,G28:G31,G34,G37:G41,G44:G54,G57:G60,G63:G67,G71:G72)</f>
        <v>2311586000</v>
      </c>
      <c r="H75" s="121">
        <f>SUM(H9:H16,H19:H25,H28:H31,H34,H37:H41,H44:H54,H57:H60,H63:H67,H71:H72)</f>
        <v>1208791000</v>
      </c>
      <c r="I75" s="122">
        <f>SUM(I9:I16,I19:I25,I28:I31,I34,I37:I41,I44:I54,I57:I60,I63:I67,I71:I72)</f>
        <v>1257617873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1208791000</v>
      </c>
      <c r="Q75" s="122">
        <f>$I75      +$K75      +$M75      +$O75</f>
        <v>1257617873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22.902582963746653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23.827690372506996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R8WLdbtDhTfHvyYyJyDiGd9mvA13j+ox27E+qXcIHbxmfUPvUixceTrwPkbJSN4t+XLoCuz+qupRPA0bTZq/fw==" saltValue="tOQY+smt4O+9eQD1AkQKE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3F21-A012-4B3F-896A-8B3199E70286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48700000</v>
      </c>
      <c r="C10" s="108"/>
      <c r="D10" s="108"/>
      <c r="E10" s="108">
        <f>$B10      +$C10      +$D10</f>
        <v>48700000</v>
      </c>
      <c r="F10" s="109">
        <v>48700000</v>
      </c>
      <c r="G10" s="110">
        <v>48700000</v>
      </c>
      <c r="H10" s="109">
        <v>6777000</v>
      </c>
      <c r="I10" s="110">
        <v>1079126</v>
      </c>
      <c r="J10" s="109"/>
      <c r="K10" s="110"/>
      <c r="L10" s="109"/>
      <c r="M10" s="110"/>
      <c r="N10" s="109"/>
      <c r="O10" s="110"/>
      <c r="P10" s="109">
        <f>$H10      +$J10      +$L10      +$N10</f>
        <v>6777000</v>
      </c>
      <c r="Q10" s="110">
        <f>$I10      +$K10      +$M10      +$O10</f>
        <v>1079126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13.915811088295687</v>
      </c>
      <c r="U10" s="56">
        <f>IF(($E10      =0),0,(($Q10      /$E10      )*100))</f>
        <v>2.2158644763860371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42774000</v>
      </c>
      <c r="C11" s="108"/>
      <c r="D11" s="108"/>
      <c r="E11" s="108">
        <f>$B11      +$C11      +$D11</f>
        <v>42774000</v>
      </c>
      <c r="F11" s="109">
        <v>42774000</v>
      </c>
      <c r="G11" s="110">
        <v>24000000</v>
      </c>
      <c r="H11" s="109">
        <v>7303000</v>
      </c>
      <c r="I11" s="110">
        <v>15463293</v>
      </c>
      <c r="J11" s="109"/>
      <c r="K11" s="110"/>
      <c r="L11" s="109"/>
      <c r="M11" s="110"/>
      <c r="N11" s="109"/>
      <c r="O11" s="110"/>
      <c r="P11" s="109">
        <f>$H11      +$J11      +$L11      +$N11</f>
        <v>7303000</v>
      </c>
      <c r="Q11" s="110">
        <f>$I11      +$K11      +$M11      +$O11</f>
        <v>15463293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17.07345583765839</v>
      </c>
      <c r="U11" s="56">
        <f>IF(($E11      =0),0,(($Q11      /$E11      )*100))</f>
        <v>36.151150231449009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59528000</v>
      </c>
      <c r="C14" s="108"/>
      <c r="D14" s="108"/>
      <c r="E14" s="108">
        <f>$B14      +$C14      +$D14</f>
        <v>59528000</v>
      </c>
      <c r="F14" s="109">
        <v>59528000</v>
      </c>
      <c r="G14" s="110">
        <v>16000000</v>
      </c>
      <c r="H14" s="109">
        <v>8906000</v>
      </c>
      <c r="I14" s="110"/>
      <c r="J14" s="109"/>
      <c r="K14" s="110"/>
      <c r="L14" s="109"/>
      <c r="M14" s="110"/>
      <c r="N14" s="109"/>
      <c r="O14" s="110"/>
      <c r="P14" s="109">
        <f>$H14      +$J14      +$L14      +$N14</f>
        <v>8906000</v>
      </c>
      <c r="Q14" s="110">
        <f>$I14      +$K14      +$M14      +$O14</f>
        <v>0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14.961026743717243</v>
      </c>
      <c r="U14" s="56">
        <f>IF(($E14      =0),0,(($Q14      /$E14      )*100))</f>
        <v>0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15000000</v>
      </c>
      <c r="C15" s="108"/>
      <c r="D15" s="108"/>
      <c r="E15" s="108">
        <f>$B15      +$C15      +$D15</f>
        <v>15000000</v>
      </c>
      <c r="F15" s="109">
        <v>15000000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213002000</v>
      </c>
      <c r="C17" s="111">
        <f>SUM(C9:C16)</f>
        <v>0</v>
      </c>
      <c r="D17" s="111"/>
      <c r="E17" s="111">
        <f>$B17      +$C17      +$D17</f>
        <v>213002000</v>
      </c>
      <c r="F17" s="112">
        <f>SUM(F9:F16)</f>
        <v>213002000</v>
      </c>
      <c r="G17" s="113">
        <f>SUM(G9:G16)</f>
        <v>88700000</v>
      </c>
      <c r="H17" s="112">
        <f>SUM(H9:H16)</f>
        <v>22986000</v>
      </c>
      <c r="I17" s="113">
        <f>SUM(I9:I16)</f>
        <v>16542419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22986000</v>
      </c>
      <c r="Q17" s="113">
        <f>$I17      +$K17      +$M17      +$O17</f>
        <v>16542419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15.222314936226011</v>
      </c>
      <c r="U17" s="60">
        <f>IF((SUM($E9:$E14))=0,0,(Q17/(SUM($E9:$E14))*100))</f>
        <v>10.955099270208342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>$B19      +$C19      +$D19</f>
        <v>71088000</v>
      </c>
      <c r="F19" s="109">
        <v>71088000</v>
      </c>
      <c r="G19" s="110">
        <v>15753000</v>
      </c>
      <c r="H19" s="109">
        <v>8322000</v>
      </c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8322000</v>
      </c>
      <c r="Q19" s="110">
        <f>$I19      +$K19      +$M19      +$O19</f>
        <v>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11.706617150573937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102035000</v>
      </c>
      <c r="C23" s="108"/>
      <c r="D23" s="108"/>
      <c r="E23" s="108">
        <f>$B23      +$C23      +$D23</f>
        <v>102035000</v>
      </c>
      <c r="F23" s="109">
        <v>102035000</v>
      </c>
      <c r="G23" s="110">
        <v>30609000</v>
      </c>
      <c r="H23" s="109">
        <v>6174000</v>
      </c>
      <c r="I23" s="110">
        <v>5266166</v>
      </c>
      <c r="J23" s="109"/>
      <c r="K23" s="110"/>
      <c r="L23" s="109"/>
      <c r="M23" s="110"/>
      <c r="N23" s="109"/>
      <c r="O23" s="110"/>
      <c r="P23" s="109">
        <f>$H23      +$J23      +$L23      +$N23</f>
        <v>6174000</v>
      </c>
      <c r="Q23" s="110">
        <f>$I23      +$K23      +$M23      +$O23</f>
        <v>5266166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6.0508648992992606</v>
      </c>
      <c r="U23" s="56">
        <f>IF(($E23      =0),0,(($Q23      /$E23      )*100))</f>
        <v>5.1611368648012936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173123000</v>
      </c>
      <c r="C26" s="111">
        <f>SUM(C19:C25)</f>
        <v>0</v>
      </c>
      <c r="D26" s="111"/>
      <c r="E26" s="111">
        <f>$B26      +$C26      +$D26</f>
        <v>173123000</v>
      </c>
      <c r="F26" s="112">
        <f>SUM(F19:F25)</f>
        <v>173123000</v>
      </c>
      <c r="G26" s="113">
        <f>SUM(G19:G25)</f>
        <v>46362000</v>
      </c>
      <c r="H26" s="112">
        <f>SUM(H19:H25)</f>
        <v>14496000</v>
      </c>
      <c r="I26" s="113">
        <f>SUM(I19:I25)</f>
        <v>5266166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14496000</v>
      </c>
      <c r="Q26" s="113">
        <f>$I26      +$K26      +$M26      +$O26</f>
        <v>5266166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8.3732375247656297</v>
      </c>
      <c r="U26" s="60">
        <f>IF(($E26-$E21-$E25)   =0,0,($Q26   /($E26-$E21-$E25)   )*100)</f>
        <v>3.0418638771278221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8026000</v>
      </c>
      <c r="C31" s="108"/>
      <c r="D31" s="108"/>
      <c r="E31" s="108">
        <f>$B31      +$C31      +$D31</f>
        <v>8026000</v>
      </c>
      <c r="F31" s="109">
        <v>8026000</v>
      </c>
      <c r="G31" s="110">
        <v>5707000</v>
      </c>
      <c r="H31" s="109">
        <v>789000</v>
      </c>
      <c r="I31" s="110">
        <v>729694</v>
      </c>
      <c r="J31" s="109"/>
      <c r="K31" s="110"/>
      <c r="L31" s="109"/>
      <c r="M31" s="110"/>
      <c r="N31" s="109"/>
      <c r="O31" s="110"/>
      <c r="P31" s="109">
        <f>$H31      +$J31      +$L31      +$N31</f>
        <v>789000</v>
      </c>
      <c r="Q31" s="110">
        <f>$I31      +$K31      +$M31      +$O31</f>
        <v>729694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9.8305507101918757</v>
      </c>
      <c r="U31" s="56">
        <f>IF(($E31      =0),0,(($Q31      /$E31      )*100))</f>
        <v>9.0916272115624217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8026000</v>
      </c>
      <c r="C32" s="111">
        <f>SUM(C28:C31)</f>
        <v>0</v>
      </c>
      <c r="D32" s="111"/>
      <c r="E32" s="111">
        <f>$B32      +$C32      +$D32</f>
        <v>8026000</v>
      </c>
      <c r="F32" s="112">
        <f>SUM(F28:F31)</f>
        <v>8026000</v>
      </c>
      <c r="G32" s="113">
        <f>SUM(G28:G31)</f>
        <v>5707000</v>
      </c>
      <c r="H32" s="112">
        <f>SUM(H28:H31)</f>
        <v>789000</v>
      </c>
      <c r="I32" s="113">
        <f>SUM(I28:I31)</f>
        <v>729694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789000</v>
      </c>
      <c r="Q32" s="113">
        <f>$I32      +$K32      +$M32      +$O32</f>
        <v>729694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9.8305507101918757</v>
      </c>
      <c r="U32" s="60">
        <f>IF($E32   =0,0,($Q32   /$E32   )*100)</f>
        <v>9.0916272115624217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53350000</v>
      </c>
      <c r="C34" s="108"/>
      <c r="D34" s="108"/>
      <c r="E34" s="108">
        <f>$B34      +$C34      +$D34</f>
        <v>53350000</v>
      </c>
      <c r="F34" s="109">
        <v>53350000</v>
      </c>
      <c r="G34" s="110">
        <v>13338000</v>
      </c>
      <c r="H34" s="109">
        <v>11561000</v>
      </c>
      <c r="I34" s="110">
        <v>17754261</v>
      </c>
      <c r="J34" s="109"/>
      <c r="K34" s="110"/>
      <c r="L34" s="109"/>
      <c r="M34" s="110"/>
      <c r="N34" s="109"/>
      <c r="O34" s="110"/>
      <c r="P34" s="109">
        <f>$H34      +$J34      +$L34      +$N34</f>
        <v>11561000</v>
      </c>
      <c r="Q34" s="110">
        <f>$I34      +$K34      +$M34      +$O34</f>
        <v>17754261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21.670103092783506</v>
      </c>
      <c r="U34" s="56">
        <f>IF(($E34      =0),0,(($Q34      /$E34      )*100))</f>
        <v>33.278839737582004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53350000</v>
      </c>
      <c r="C35" s="111">
        <f>C34</f>
        <v>0</v>
      </c>
      <c r="D35" s="111"/>
      <c r="E35" s="111">
        <f>$B35      +$C35      +$D35</f>
        <v>53350000</v>
      </c>
      <c r="F35" s="112">
        <f>F34</f>
        <v>53350000</v>
      </c>
      <c r="G35" s="113">
        <f>G34</f>
        <v>13338000</v>
      </c>
      <c r="H35" s="112">
        <f>H34</f>
        <v>11561000</v>
      </c>
      <c r="I35" s="113">
        <f>I34</f>
        <v>17754261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11561000</v>
      </c>
      <c r="Q35" s="113">
        <f>$I35      +$K35      +$M35      +$O35</f>
        <v>17754261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21.670103092783506</v>
      </c>
      <c r="U35" s="60">
        <f>IF($E35   =0,0,($Q35   /$E35   )*100)</f>
        <v>33.278839737582004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186600000</v>
      </c>
      <c r="C37" s="108"/>
      <c r="D37" s="108"/>
      <c r="E37" s="108">
        <f>$B37      +$C37      +$D37</f>
        <v>186600000</v>
      </c>
      <c r="F37" s="109">
        <v>186600000</v>
      </c>
      <c r="G37" s="110">
        <v>83970000</v>
      </c>
      <c r="H37" s="109">
        <v>37190000</v>
      </c>
      <c r="I37" s="110">
        <v>25449135</v>
      </c>
      <c r="J37" s="109"/>
      <c r="K37" s="110"/>
      <c r="L37" s="109"/>
      <c r="M37" s="110"/>
      <c r="N37" s="109"/>
      <c r="O37" s="110"/>
      <c r="P37" s="109">
        <f>$H37      +$J37      +$L37      +$N37</f>
        <v>37190000</v>
      </c>
      <c r="Q37" s="110">
        <f>$I37      +$K37      +$M37      +$O37</f>
        <v>25449135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19.930332261521972</v>
      </c>
      <c r="U37" s="56">
        <f>IF(($E37      =0),0,(($Q37      /$E37      )*100))</f>
        <v>13.638336012861737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266745000</v>
      </c>
      <c r="C38" s="108"/>
      <c r="D38" s="108"/>
      <c r="E38" s="108">
        <f>$B38      +$C38      +$D38</f>
        <v>266745000</v>
      </c>
      <c r="F38" s="109">
        <v>242527000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33000000</v>
      </c>
      <c r="C40" s="108"/>
      <c r="D40" s="108"/>
      <c r="E40" s="108">
        <f>$B40      +$C40      +$D40</f>
        <v>33000000</v>
      </c>
      <c r="F40" s="109">
        <v>33000000</v>
      </c>
      <c r="G40" s="110">
        <v>13250000</v>
      </c>
      <c r="H40" s="109"/>
      <c r="I40" s="110"/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0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0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486345000</v>
      </c>
      <c r="C42" s="111">
        <f>SUM(C37:C41)</f>
        <v>0</v>
      </c>
      <c r="D42" s="111"/>
      <c r="E42" s="111">
        <f>$B42      +$C42      +$D42</f>
        <v>486345000</v>
      </c>
      <c r="F42" s="112">
        <f>SUM(F37:F41)</f>
        <v>462127000</v>
      </c>
      <c r="G42" s="113">
        <f>SUM(G37:G41)</f>
        <v>97220000</v>
      </c>
      <c r="H42" s="112">
        <f>SUM(H37:H41)</f>
        <v>37190000</v>
      </c>
      <c r="I42" s="113">
        <f>SUM(I37:I41)</f>
        <v>25449135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37190000</v>
      </c>
      <c r="Q42" s="113">
        <f>$I42      +$K42      +$M42      +$O42</f>
        <v>25449135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16.935336976320585</v>
      </c>
      <c r="U42" s="60">
        <f>IF((+$E37+$E40) =0,0,(Q42   /(+$E37+$E40) )*100)</f>
        <v>11.588859289617487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400887000</v>
      </c>
      <c r="C45" s="108"/>
      <c r="D45" s="108"/>
      <c r="E45" s="108">
        <f>$B45      +$C45      +$D45</f>
        <v>400887000</v>
      </c>
      <c r="F45" s="109">
        <v>400887000</v>
      </c>
      <c r="G45" s="110">
        <v>131000000</v>
      </c>
      <c r="H45" s="109">
        <v>39437000</v>
      </c>
      <c r="I45" s="110">
        <v>20223917</v>
      </c>
      <c r="J45" s="109"/>
      <c r="K45" s="110"/>
      <c r="L45" s="109"/>
      <c r="M45" s="110"/>
      <c r="N45" s="109"/>
      <c r="O45" s="110"/>
      <c r="P45" s="109">
        <f>$H45      +$J45      +$L45      +$N45</f>
        <v>39437000</v>
      </c>
      <c r="Q45" s="110">
        <f>$I45      +$K45      +$M45      +$O45</f>
        <v>20223917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9.8374354868080029</v>
      </c>
      <c r="U45" s="56">
        <f>IF(($E45      =0),0,(($Q45      /$E45      )*100))</f>
        <v>5.0447924228024359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535042000</v>
      </c>
      <c r="C46" s="108"/>
      <c r="D46" s="108"/>
      <c r="E46" s="108">
        <f>$B46      +$C46      +$D46</f>
        <v>535042000</v>
      </c>
      <c r="F46" s="109">
        <v>535042000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468966000</v>
      </c>
      <c r="C53" s="108"/>
      <c r="D53" s="108"/>
      <c r="E53" s="108">
        <f>$B53      +$C53      +$D53</f>
        <v>468966000</v>
      </c>
      <c r="F53" s="109">
        <v>468966000</v>
      </c>
      <c r="G53" s="110">
        <v>153677000</v>
      </c>
      <c r="H53" s="109">
        <v>122685000</v>
      </c>
      <c r="I53" s="110">
        <v>60960780</v>
      </c>
      <c r="J53" s="109"/>
      <c r="K53" s="110"/>
      <c r="L53" s="109"/>
      <c r="M53" s="110"/>
      <c r="N53" s="109"/>
      <c r="O53" s="110"/>
      <c r="P53" s="109">
        <f>$H53      +$J53      +$L53      +$N53</f>
        <v>122685000</v>
      </c>
      <c r="Q53" s="110">
        <f>$I53      +$K53      +$M53      +$O53</f>
        <v>60960780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26.16074512864472</v>
      </c>
      <c r="U53" s="56">
        <f>IF(($E53      =0),0,(($Q53      /$E53      )*100))</f>
        <v>12.998976471641868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117026000</v>
      </c>
      <c r="C54" s="108"/>
      <c r="D54" s="108"/>
      <c r="E54" s="108">
        <f>$B54      +$C54      +$D54</f>
        <v>117026000</v>
      </c>
      <c r="F54" s="109">
        <v>117026000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1521921000</v>
      </c>
      <c r="C55" s="111">
        <f>SUM(C44:C54)</f>
        <v>0</v>
      </c>
      <c r="D55" s="111"/>
      <c r="E55" s="111">
        <f>$B55      +$C55      +$D55</f>
        <v>1521921000</v>
      </c>
      <c r="F55" s="112">
        <f>SUM(F44:F54)</f>
        <v>1521921000</v>
      </c>
      <c r="G55" s="113">
        <f>SUM(G44:G54)</f>
        <v>284677000</v>
      </c>
      <c r="H55" s="112">
        <f>SUM(H44:H54)</f>
        <v>162122000</v>
      </c>
      <c r="I55" s="113">
        <f>SUM(I44:I54)</f>
        <v>81184697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162122000</v>
      </c>
      <c r="Q55" s="113">
        <f>$I55      +$K55      +$M55      +$O55</f>
        <v>81184697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18.63786179963741</v>
      </c>
      <c r="U55" s="60">
        <f>IF((+$E45+$E47+$E49+$E50+$E53) =0,0,(Q55   /(+$E45+$E47+$E49+$E50+$E53) )*100)</f>
        <v>9.3331513485611932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2455767000</v>
      </c>
      <c r="C69" s="120">
        <f>SUM(C9:C16,C19:C25,C28:C31,C34,C37:C41,C44:C54,C57:C60,C63:C67)</f>
        <v>0</v>
      </c>
      <c r="D69" s="120"/>
      <c r="E69" s="120">
        <f>$B69      +$C69      +$D69</f>
        <v>2455767000</v>
      </c>
      <c r="F69" s="121">
        <f>SUM(F9:F16,F19:F25,F28:F31,F34,F37:F41,F44:F54,F57:F60,F63:F67)</f>
        <v>2431549000</v>
      </c>
      <c r="G69" s="122">
        <f>SUM(G9:G16,G19:G25,G28:G31,G34,G37:G41,G44:G54,G57:G60,G63:G67)</f>
        <v>536004000</v>
      </c>
      <c r="H69" s="121">
        <f>SUM(H9:H16,H19:H25,H28:H31,H34,H37:H41,H44:H54,H57:H60,H63:H67)</f>
        <v>249144000</v>
      </c>
      <c r="I69" s="122">
        <f>SUM(I9:I16,I19:I25,I28:I31,I34,I37:I41,I44:I54,I57:I60,I63:I67)</f>
        <v>146926372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249144000</v>
      </c>
      <c r="Q69" s="122">
        <f>$I69      +$K69      +$M69      +$O69</f>
        <v>146926372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16.89164543436609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9.9614206273551584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2143028000</v>
      </c>
      <c r="C71" s="108"/>
      <c r="D71" s="108"/>
      <c r="E71" s="108">
        <f>$B71      +$C71      +$D71</f>
        <v>2143028000</v>
      </c>
      <c r="F71" s="109">
        <v>2143028000</v>
      </c>
      <c r="G71" s="110">
        <v>1075126000</v>
      </c>
      <c r="H71" s="109">
        <v>595907000</v>
      </c>
      <c r="I71" s="110">
        <v>327738972</v>
      </c>
      <c r="J71" s="109"/>
      <c r="K71" s="110"/>
      <c r="L71" s="109"/>
      <c r="M71" s="110"/>
      <c r="N71" s="109"/>
      <c r="O71" s="110"/>
      <c r="P71" s="109">
        <f>$H71      +$J71      +$L71      +$N71</f>
        <v>595907000</v>
      </c>
      <c r="Q71" s="110">
        <f>$I71      +$K71      +$M71      +$O71</f>
        <v>327738972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27.806776206377144</v>
      </c>
      <c r="U71" s="56">
        <f>IF(($E71      =0),0,(($Q71      /$E71      )*100))</f>
        <v>15.293265976926108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14135000</v>
      </c>
      <c r="C72" s="108"/>
      <c r="D72" s="108"/>
      <c r="E72" s="108">
        <f>$B72      +$C72      +$D72</f>
        <v>14135000</v>
      </c>
      <c r="F72" s="109">
        <v>14135000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2157163000</v>
      </c>
      <c r="C73" s="117">
        <f>SUM(C71:C72)</f>
        <v>0</v>
      </c>
      <c r="D73" s="117"/>
      <c r="E73" s="117">
        <f>$B73      +$C73      +$D73</f>
        <v>2157163000</v>
      </c>
      <c r="F73" s="118">
        <f>SUM(F71:F72)</f>
        <v>2157163000</v>
      </c>
      <c r="G73" s="119">
        <f>SUM(G71:G72)</f>
        <v>1075126000</v>
      </c>
      <c r="H73" s="118">
        <f>SUM(H71:H72)</f>
        <v>595907000</v>
      </c>
      <c r="I73" s="119">
        <f>SUM(I71:I72)</f>
        <v>327738972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595907000</v>
      </c>
      <c r="Q73" s="119">
        <f>$I73      +$K73      +$M73      +$O73</f>
        <v>327738972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27.806776206377144</v>
      </c>
      <c r="U73" s="65">
        <f>IF($E71   =0,0,($Q71   /$E71 )*100)</f>
        <v>15.293265976926108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2157163000</v>
      </c>
      <c r="C74" s="120">
        <f>SUM(C71:C72)</f>
        <v>0</v>
      </c>
      <c r="D74" s="120"/>
      <c r="E74" s="120">
        <f>$B74      +$C74      +$D74</f>
        <v>2157163000</v>
      </c>
      <c r="F74" s="121">
        <f>SUM(F71:F72)</f>
        <v>2157163000</v>
      </c>
      <c r="G74" s="122">
        <f>SUM(G71:G72)</f>
        <v>1075126000</v>
      </c>
      <c r="H74" s="121">
        <f>SUM(H71:H72)</f>
        <v>595907000</v>
      </c>
      <c r="I74" s="122">
        <f>SUM(I71:I72)</f>
        <v>327738972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595907000</v>
      </c>
      <c r="Q74" s="122">
        <f>$I74      +$K74      +$M74      +$O74</f>
        <v>327738972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27.806776206377144</v>
      </c>
      <c r="U74" s="71">
        <f>IF($E71   =0,0,($Q71   /$E71 )*100)</f>
        <v>15.293265976926108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4612930000</v>
      </c>
      <c r="C75" s="120">
        <f>SUM(C9:C16,C19:C25,C28:C31,C34,C37:C41,C44:C54,C57:C60,C63:C67,C71:C72)</f>
        <v>0</v>
      </c>
      <c r="D75" s="120"/>
      <c r="E75" s="120">
        <f>$B75      +$C75      +$D75</f>
        <v>4612930000</v>
      </c>
      <c r="F75" s="121">
        <f>SUM(F9:F16,F19:F25,F28:F31,F34,F37:F41,F44:F54,F57:F60,F63:F67,F71:F72)</f>
        <v>4588712000</v>
      </c>
      <c r="G75" s="122">
        <f>SUM(G9:G16,G19:G25,G28:G31,G34,G37:G41,G44:G54,G57:G60,G63:G67,G71:G72)</f>
        <v>1611130000</v>
      </c>
      <c r="H75" s="121">
        <f>SUM(H9:H16,H19:H25,H28:H31,H34,H37:H41,H44:H54,H57:H60,H63:H67,H71:H72)</f>
        <v>845051000</v>
      </c>
      <c r="I75" s="122">
        <f>SUM(I9:I16,I19:I25,I28:I31,I34,I37:I41,I44:I54,I57:I60,I63:I67,I71:I72)</f>
        <v>474665344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845051000</v>
      </c>
      <c r="Q75" s="122">
        <f>$I75      +$K75      +$M75      +$O75</f>
        <v>474665344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23.356970819644761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13.119615962710704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lC7CFZafeZVtdD3JsUDbqq85NJ5dCAhhWeEFveUDmAw0b/IgXomQngDhPwmChcp7YlqI7pll73vgwaMRiJ6NaA==" saltValue="zv58cY26nIkDFPCAbZYIw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5AC6-90AE-40DC-A46A-2C468F18A42C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61100000</v>
      </c>
      <c r="C10" s="108"/>
      <c r="D10" s="108"/>
      <c r="E10" s="108">
        <f>$B10      +$C10      +$D10</f>
        <v>61100000</v>
      </c>
      <c r="F10" s="109">
        <v>61100000</v>
      </c>
      <c r="G10" s="110">
        <v>61100000</v>
      </c>
      <c r="H10" s="109">
        <v>6433000</v>
      </c>
      <c r="I10" s="110">
        <v>5174311</v>
      </c>
      <c r="J10" s="109"/>
      <c r="K10" s="110"/>
      <c r="L10" s="109"/>
      <c r="M10" s="110"/>
      <c r="N10" s="109"/>
      <c r="O10" s="110"/>
      <c r="P10" s="109">
        <f>$H10      +$J10      +$L10      +$N10</f>
        <v>6433000</v>
      </c>
      <c r="Q10" s="110">
        <f>$I10      +$K10      +$M10      +$O10</f>
        <v>5174311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10.528641571194761</v>
      </c>
      <c r="U10" s="56">
        <f>IF(($E10      =0),0,(($Q10      /$E10      )*100))</f>
        <v>8.4685941080196407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>$B11      +$C11      +$D11</f>
        <v>3000000</v>
      </c>
      <c r="F11" s="109">
        <v>3000000</v>
      </c>
      <c r="G11" s="110">
        <v>2000000</v>
      </c>
      <c r="H11" s="109">
        <v>435000</v>
      </c>
      <c r="I11" s="110"/>
      <c r="J11" s="109"/>
      <c r="K11" s="110"/>
      <c r="L11" s="109"/>
      <c r="M11" s="110"/>
      <c r="N11" s="109"/>
      <c r="O11" s="110"/>
      <c r="P11" s="109">
        <f>$H11      +$J11      +$L11      +$N11</f>
        <v>435000</v>
      </c>
      <c r="Q11" s="110">
        <f>$I11      +$K11      +$M11      +$O11</f>
        <v>0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14.499999999999998</v>
      </c>
      <c r="U11" s="56">
        <f>IF(($E11      =0),0,(($Q11      /$E11      )*100))</f>
        <v>0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55874000</v>
      </c>
      <c r="C14" s="108"/>
      <c r="D14" s="108"/>
      <c r="E14" s="108">
        <f>$B14      +$C14      +$D14</f>
        <v>55874000</v>
      </c>
      <c r="F14" s="109">
        <v>55874000</v>
      </c>
      <c r="G14" s="110">
        <v>11800000</v>
      </c>
      <c r="H14" s="109">
        <v>9671000</v>
      </c>
      <c r="I14" s="110">
        <v>-2000000</v>
      </c>
      <c r="J14" s="109"/>
      <c r="K14" s="110"/>
      <c r="L14" s="109"/>
      <c r="M14" s="110"/>
      <c r="N14" s="109"/>
      <c r="O14" s="110"/>
      <c r="P14" s="109">
        <f>$H14      +$J14      +$L14      +$N14</f>
        <v>9671000</v>
      </c>
      <c r="Q14" s="110">
        <f>$I14      +$K14      +$M14      +$O14</f>
        <v>-2000000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17.308587178294019</v>
      </c>
      <c r="U14" s="56">
        <f>IF(($E14      =0),0,(($Q14      /$E14      )*100))</f>
        <v>-3.5794824068439701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5100000</v>
      </c>
      <c r="C15" s="108"/>
      <c r="D15" s="108"/>
      <c r="E15" s="108">
        <f>$B15      +$C15      +$D15</f>
        <v>5100000</v>
      </c>
      <c r="F15" s="109">
        <v>5100000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>$B16      +$C16      +$D16</f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171074000</v>
      </c>
      <c r="C17" s="111">
        <f>SUM(C9:C16)</f>
        <v>0</v>
      </c>
      <c r="D17" s="111"/>
      <c r="E17" s="111">
        <f>$B17      +$C17      +$D17</f>
        <v>171074000</v>
      </c>
      <c r="F17" s="112">
        <f>SUM(F9:F16)</f>
        <v>171074000</v>
      </c>
      <c r="G17" s="113">
        <f>SUM(G9:G16)</f>
        <v>74900000</v>
      </c>
      <c r="H17" s="112">
        <f>SUM(H9:H16)</f>
        <v>16539000</v>
      </c>
      <c r="I17" s="113">
        <f>SUM(I9:I16)</f>
        <v>3174311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16539000</v>
      </c>
      <c r="Q17" s="113">
        <f>$I17      +$K17      +$M17      +$O17</f>
        <v>3174311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13.785486855485354</v>
      </c>
      <c r="U17" s="60">
        <f>IF((SUM($E9:$E14))=0,0,(Q17/(SUM($E9:$E14))*100))</f>
        <v>2.6458324303599112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42000000</v>
      </c>
      <c r="D22" s="108"/>
      <c r="E22" s="108">
        <f>$B22      +$C22      +$D22</f>
        <v>42000000</v>
      </c>
      <c r="F22" s="109">
        <v>42000000</v>
      </c>
      <c r="G22" s="110">
        <v>0</v>
      </c>
      <c r="H22" s="109"/>
      <c r="I22" s="110">
        <v>1909316</v>
      </c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1909316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4.5459904761904761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42000000</v>
      </c>
      <c r="D26" s="111"/>
      <c r="E26" s="111">
        <f>$B26      +$C26      +$D26</f>
        <v>42000000</v>
      </c>
      <c r="F26" s="112">
        <f>SUM(F19:F25)</f>
        <v>42000000</v>
      </c>
      <c r="G26" s="113">
        <f>SUM(G19:G25)</f>
        <v>0</v>
      </c>
      <c r="H26" s="112">
        <f>SUM(H19:H25)</f>
        <v>0</v>
      </c>
      <c r="I26" s="113">
        <f>SUM(I19:I25)</f>
        <v>1909316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0</v>
      </c>
      <c r="Q26" s="113">
        <f>$I26      +$K26      +$M26      +$O26</f>
        <v>1909316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0</v>
      </c>
      <c r="U26" s="60">
        <f>IF(($E26-$E21-$E25)   =0,0,($Q26   /($E26-$E21-$E25)   )*100)</f>
        <v>4.5459904761904761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58799000</v>
      </c>
      <c r="H30" s="109">
        <v>29553000</v>
      </c>
      <c r="I30" s="110">
        <v>26647862</v>
      </c>
      <c r="J30" s="109"/>
      <c r="K30" s="110"/>
      <c r="L30" s="109"/>
      <c r="M30" s="110"/>
      <c r="N30" s="109"/>
      <c r="O30" s="110"/>
      <c r="P30" s="109">
        <f>$H30      +$J30      +$L30      +$N30</f>
        <v>29553000</v>
      </c>
      <c r="Q30" s="110">
        <f>$I30      +$K30      +$M30      +$O30</f>
        <v>26647862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13.122360808308652</v>
      </c>
      <c r="U30" s="56">
        <f>IF(($E30      =0),0,(($Q30      /$E30      )*100))</f>
        <v>11.832398062261612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11500000</v>
      </c>
      <c r="C31" s="108"/>
      <c r="D31" s="108"/>
      <c r="E31" s="108">
        <f>$B31      +$C31      +$D31</f>
        <v>11500000</v>
      </c>
      <c r="F31" s="109">
        <v>11500000</v>
      </c>
      <c r="G31" s="110">
        <v>6044000</v>
      </c>
      <c r="H31" s="109">
        <v>419000</v>
      </c>
      <c r="I31" s="110">
        <v>5067000</v>
      </c>
      <c r="J31" s="109"/>
      <c r="K31" s="110"/>
      <c r="L31" s="109"/>
      <c r="M31" s="110"/>
      <c r="N31" s="109"/>
      <c r="O31" s="110"/>
      <c r="P31" s="109">
        <f>$H31      +$J31      +$L31      +$N31</f>
        <v>419000</v>
      </c>
      <c r="Q31" s="110">
        <f>$I31      +$K31      +$M31      +$O31</f>
        <v>5067000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3.6434782608695655</v>
      </c>
      <c r="U31" s="56">
        <f>IF(($E31      =0),0,(($Q31      /$E31      )*100))</f>
        <v>44.060869565217395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236711000</v>
      </c>
      <c r="C32" s="111">
        <f>SUM(C28:C31)</f>
        <v>0</v>
      </c>
      <c r="D32" s="111"/>
      <c r="E32" s="111">
        <f>$B32      +$C32      +$D32</f>
        <v>236711000</v>
      </c>
      <c r="F32" s="112">
        <f>SUM(F28:F31)</f>
        <v>236711000</v>
      </c>
      <c r="G32" s="113">
        <f>SUM(G28:G31)</f>
        <v>64843000</v>
      </c>
      <c r="H32" s="112">
        <f>SUM(H28:H31)</f>
        <v>29972000</v>
      </c>
      <c r="I32" s="113">
        <f>SUM(I28:I31)</f>
        <v>31714862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29972000</v>
      </c>
      <c r="Q32" s="113">
        <f>$I32      +$K32      +$M32      +$O32</f>
        <v>31714862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12.661853483784025</v>
      </c>
      <c r="U32" s="60">
        <f>IF($E32   =0,0,($Q32   /$E32   )*100)</f>
        <v>13.398136123796528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44971000</v>
      </c>
      <c r="C34" s="108"/>
      <c r="D34" s="108"/>
      <c r="E34" s="108">
        <f>$B34      +$C34      +$D34</f>
        <v>44971000</v>
      </c>
      <c r="F34" s="109">
        <v>44971000</v>
      </c>
      <c r="G34" s="110">
        <v>11245000</v>
      </c>
      <c r="H34" s="109">
        <v>8551000</v>
      </c>
      <c r="I34" s="110">
        <v>8518956</v>
      </c>
      <c r="J34" s="109"/>
      <c r="K34" s="110"/>
      <c r="L34" s="109"/>
      <c r="M34" s="110"/>
      <c r="N34" s="109"/>
      <c r="O34" s="110"/>
      <c r="P34" s="109">
        <f>$H34      +$J34      +$L34      +$N34</f>
        <v>8551000</v>
      </c>
      <c r="Q34" s="110">
        <f>$I34      +$K34      +$M34      +$O34</f>
        <v>8518956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19.014475995641636</v>
      </c>
      <c r="U34" s="56">
        <f>IF(($E34      =0),0,(($Q34      /$E34      )*100))</f>
        <v>18.94322118698717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44971000</v>
      </c>
      <c r="C35" s="111">
        <f>C34</f>
        <v>0</v>
      </c>
      <c r="D35" s="111"/>
      <c r="E35" s="111">
        <f>$B35      +$C35      +$D35</f>
        <v>44971000</v>
      </c>
      <c r="F35" s="112">
        <f>F34</f>
        <v>44971000</v>
      </c>
      <c r="G35" s="113">
        <f>G34</f>
        <v>11245000</v>
      </c>
      <c r="H35" s="112">
        <f>H34</f>
        <v>8551000</v>
      </c>
      <c r="I35" s="113">
        <f>I34</f>
        <v>8518956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8551000</v>
      </c>
      <c r="Q35" s="113">
        <f>$I35      +$K35      +$M35      +$O35</f>
        <v>8518956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19.014475995641636</v>
      </c>
      <c r="U35" s="60">
        <f>IF($E35   =0,0,($Q35   /$E35   )*100)</f>
        <v>18.94322118698717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105545000</v>
      </c>
      <c r="C37" s="108"/>
      <c r="D37" s="108"/>
      <c r="E37" s="108">
        <f>$B37      +$C37      +$D37</f>
        <v>105545000</v>
      </c>
      <c r="F37" s="109">
        <v>105545000</v>
      </c>
      <c r="G37" s="110">
        <v>47241000</v>
      </c>
      <c r="H37" s="109">
        <v>10633000</v>
      </c>
      <c r="I37" s="110">
        <v>21360044</v>
      </c>
      <c r="J37" s="109"/>
      <c r="K37" s="110"/>
      <c r="L37" s="109"/>
      <c r="M37" s="110"/>
      <c r="N37" s="109"/>
      <c r="O37" s="110"/>
      <c r="P37" s="109">
        <f>$H37      +$J37      +$L37      +$N37</f>
        <v>10633000</v>
      </c>
      <c r="Q37" s="110">
        <f>$I37      +$K37      +$M37      +$O37</f>
        <v>21360044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10.074375858638495</v>
      </c>
      <c r="U37" s="56">
        <f>IF(($E37      =0),0,(($Q37      /$E37      )*100))</f>
        <v>20.237854943389074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282024000</v>
      </c>
      <c r="C38" s="108"/>
      <c r="D38" s="108"/>
      <c r="E38" s="108">
        <f>$B38      +$C38      +$D38</f>
        <v>282024000</v>
      </c>
      <c r="F38" s="109">
        <v>256419000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29000000</v>
      </c>
      <c r="C40" s="108"/>
      <c r="D40" s="108"/>
      <c r="E40" s="108">
        <f>$B40      +$C40      +$D40</f>
        <v>29000000</v>
      </c>
      <c r="F40" s="109">
        <v>29000000</v>
      </c>
      <c r="G40" s="110">
        <v>10300000</v>
      </c>
      <c r="H40" s="109"/>
      <c r="I40" s="110"/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0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0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416569000</v>
      </c>
      <c r="C42" s="111">
        <f>SUM(C37:C41)</f>
        <v>0</v>
      </c>
      <c r="D42" s="111"/>
      <c r="E42" s="111">
        <f>$B42      +$C42      +$D42</f>
        <v>416569000</v>
      </c>
      <c r="F42" s="112">
        <f>SUM(F37:F41)</f>
        <v>390964000</v>
      </c>
      <c r="G42" s="113">
        <f>SUM(G37:G41)</f>
        <v>57541000</v>
      </c>
      <c r="H42" s="112">
        <f>SUM(H37:H41)</f>
        <v>10633000</v>
      </c>
      <c r="I42" s="113">
        <f>SUM(I37:I41)</f>
        <v>21360044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10633000</v>
      </c>
      <c r="Q42" s="113">
        <f>$I42      +$K42      +$M42      +$O42</f>
        <v>21360044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7.9029321045003531</v>
      </c>
      <c r="U42" s="60">
        <f>IF((+$E37+$E40) =0,0,(Q42   /(+$E37+$E40) )*100)</f>
        <v>15.875762012709501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>$B45      +$C45      +$D45</f>
        <v>457588000</v>
      </c>
      <c r="F45" s="109">
        <v>457588000</v>
      </c>
      <c r="G45" s="110">
        <v>200000000</v>
      </c>
      <c r="H45" s="109">
        <v>81369000</v>
      </c>
      <c r="I45" s="110"/>
      <c r="J45" s="109"/>
      <c r="K45" s="110"/>
      <c r="L45" s="109"/>
      <c r="M45" s="110"/>
      <c r="N45" s="109"/>
      <c r="O45" s="110"/>
      <c r="P45" s="109">
        <f>$H45      +$J45      +$L45      +$N45</f>
        <v>81369000</v>
      </c>
      <c r="Q45" s="110">
        <f>$I45      +$K45      +$M45      +$O45</f>
        <v>0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17.782153378148028</v>
      </c>
      <c r="U45" s="56">
        <f>IF(($E45      =0),0,(($Q45      /$E45      )*100))</f>
        <v>0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184011000</v>
      </c>
      <c r="C46" s="108"/>
      <c r="D46" s="108"/>
      <c r="E46" s="108">
        <f>$B46      +$C46      +$D46</f>
        <v>184011000</v>
      </c>
      <c r="F46" s="109">
        <v>184011000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466685000</v>
      </c>
      <c r="C53" s="108"/>
      <c r="D53" s="108"/>
      <c r="E53" s="108">
        <f>$B53      +$C53      +$D53</f>
        <v>466685000</v>
      </c>
      <c r="F53" s="109">
        <v>466685000</v>
      </c>
      <c r="G53" s="110">
        <v>235000000</v>
      </c>
      <c r="H53" s="109">
        <v>109815000</v>
      </c>
      <c r="I53" s="110">
        <v>36642292</v>
      </c>
      <c r="J53" s="109"/>
      <c r="K53" s="110"/>
      <c r="L53" s="109"/>
      <c r="M53" s="110"/>
      <c r="N53" s="109"/>
      <c r="O53" s="110"/>
      <c r="P53" s="109">
        <f>$H53      +$J53      +$L53      +$N53</f>
        <v>109815000</v>
      </c>
      <c r="Q53" s="110">
        <f>$I53      +$K53      +$M53      +$O53</f>
        <v>36642292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23.530861287592273</v>
      </c>
      <c r="U53" s="56">
        <f>IF(($E53      =0),0,(($Q53      /$E53      )*100))</f>
        <v>7.8516112581291448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179378000</v>
      </c>
      <c r="C54" s="108"/>
      <c r="D54" s="108"/>
      <c r="E54" s="108">
        <f>$B54      +$C54      +$D54</f>
        <v>179378000</v>
      </c>
      <c r="F54" s="109">
        <v>179378000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1287662000</v>
      </c>
      <c r="C55" s="111">
        <f>SUM(C44:C54)</f>
        <v>0</v>
      </c>
      <c r="D55" s="111"/>
      <c r="E55" s="111">
        <f>$B55      +$C55      +$D55</f>
        <v>1287662000</v>
      </c>
      <c r="F55" s="112">
        <f>SUM(F44:F54)</f>
        <v>1287662000</v>
      </c>
      <c r="G55" s="113">
        <f>SUM(G44:G54)</f>
        <v>435000000</v>
      </c>
      <c r="H55" s="112">
        <f>SUM(H44:H54)</f>
        <v>191184000</v>
      </c>
      <c r="I55" s="113">
        <f>SUM(I44:I54)</f>
        <v>36642292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191184000</v>
      </c>
      <c r="Q55" s="113">
        <f>$I55      +$K55      +$M55      +$O55</f>
        <v>36642292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20.684797673414675</v>
      </c>
      <c r="U55" s="60">
        <f>IF((+$E45+$E47+$E49+$E50+$E53) =0,0,(Q55   /(+$E45+$E47+$E49+$E50+$E53) )*100)</f>
        <v>3.9644447041079856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2156987000</v>
      </c>
      <c r="C69" s="120">
        <f>SUM(C9:C16,C19:C25,C28:C31,C34,C37:C41,C44:C54,C57:C60,C63:C67)</f>
        <v>42000000</v>
      </c>
      <c r="D69" s="120"/>
      <c r="E69" s="120">
        <f>$B69      +$C69      +$D69</f>
        <v>2198987000</v>
      </c>
      <c r="F69" s="121">
        <f>SUM(F9:F16,F19:F25,F28:F31,F34,F37:F41,F44:F54,F57:F60,F63:F67)</f>
        <v>2173382000</v>
      </c>
      <c r="G69" s="122">
        <f>SUM(G9:G16,G19:G25,G28:G31,G34,G37:G41,G44:G54,G57:G60,G63:G67)</f>
        <v>643529000</v>
      </c>
      <c r="H69" s="121">
        <f>SUM(H9:H16,H19:H25,H28:H31,H34,H37:H41,H44:H54,H57:H60,H63:H67)</f>
        <v>256879000</v>
      </c>
      <c r="I69" s="122">
        <f>SUM(I9:I16,I19:I25,I28:I31,I34,I37:I41,I44:I54,I57:I60,I63:I67)</f>
        <v>103319781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256879000</v>
      </c>
      <c r="Q69" s="122">
        <f>$I69      +$K69      +$M69      +$O69</f>
        <v>103319781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17.097067902672524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6.8766435226166971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2190727000</v>
      </c>
      <c r="C71" s="108"/>
      <c r="D71" s="108"/>
      <c r="E71" s="108">
        <f>$B71      +$C71      +$D71</f>
        <v>2190727000</v>
      </c>
      <c r="F71" s="109">
        <v>2190727000</v>
      </c>
      <c r="G71" s="110">
        <v>765703000</v>
      </c>
      <c r="H71" s="109">
        <v>444189000</v>
      </c>
      <c r="I71" s="110">
        <v>231821536</v>
      </c>
      <c r="J71" s="109"/>
      <c r="K71" s="110"/>
      <c r="L71" s="109"/>
      <c r="M71" s="110"/>
      <c r="N71" s="109"/>
      <c r="O71" s="110"/>
      <c r="P71" s="109">
        <f>$H71      +$J71      +$L71      +$N71</f>
        <v>444189000</v>
      </c>
      <c r="Q71" s="110">
        <f>$I71      +$K71      +$M71      +$O71</f>
        <v>231821536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20.275871890929359</v>
      </c>
      <c r="U71" s="56">
        <f>IF(($E71      =0),0,(($Q71      /$E71      )*100))</f>
        <v>10.581945445507358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2190727000</v>
      </c>
      <c r="C73" s="117">
        <f>SUM(C71:C72)</f>
        <v>0</v>
      </c>
      <c r="D73" s="117"/>
      <c r="E73" s="117">
        <f>$B73      +$C73      +$D73</f>
        <v>2190727000</v>
      </c>
      <c r="F73" s="118">
        <f>SUM(F71:F72)</f>
        <v>2190727000</v>
      </c>
      <c r="G73" s="119">
        <f>SUM(G71:G72)</f>
        <v>765703000</v>
      </c>
      <c r="H73" s="118">
        <f>SUM(H71:H72)</f>
        <v>444189000</v>
      </c>
      <c r="I73" s="119">
        <f>SUM(I71:I72)</f>
        <v>231821536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444189000</v>
      </c>
      <c r="Q73" s="119">
        <f>$I73      +$K73      +$M73      +$O73</f>
        <v>231821536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20.275871890929359</v>
      </c>
      <c r="U73" s="65">
        <f>IF($E71   =0,0,($Q71   /$E71 )*100)</f>
        <v>10.581945445507358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2190727000</v>
      </c>
      <c r="C74" s="120">
        <f>SUM(C71:C72)</f>
        <v>0</v>
      </c>
      <c r="D74" s="120"/>
      <c r="E74" s="120">
        <f>$B74      +$C74      +$D74</f>
        <v>2190727000</v>
      </c>
      <c r="F74" s="121">
        <f>SUM(F71:F72)</f>
        <v>2190727000</v>
      </c>
      <c r="G74" s="122">
        <f>SUM(G71:G72)</f>
        <v>765703000</v>
      </c>
      <c r="H74" s="121">
        <f>SUM(H71:H72)</f>
        <v>444189000</v>
      </c>
      <c r="I74" s="122">
        <f>SUM(I71:I72)</f>
        <v>231821536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444189000</v>
      </c>
      <c r="Q74" s="122">
        <f>$I74      +$K74      +$M74      +$O74</f>
        <v>231821536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20.275871890929359</v>
      </c>
      <c r="U74" s="71">
        <f>IF($E71   =0,0,($Q71   /$E71 )*100)</f>
        <v>10.581945445507358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4347714000</v>
      </c>
      <c r="C75" s="120">
        <f>SUM(C9:C16,C19:C25,C28:C31,C34,C37:C41,C44:C54,C57:C60,C63:C67,C71:C72)</f>
        <v>42000000</v>
      </c>
      <c r="D75" s="120"/>
      <c r="E75" s="120">
        <f>$B75      +$C75      +$D75</f>
        <v>4389714000</v>
      </c>
      <c r="F75" s="121">
        <f>SUM(F9:F16,F19:F25,F28:F31,F34,F37:F41,F44:F54,F57:F60,F63:F67,F71:F72)</f>
        <v>4364109000</v>
      </c>
      <c r="G75" s="122">
        <f>SUM(G9:G16,G19:G25,G28:G31,G34,G37:G41,G44:G54,G57:G60,G63:G67,G71:G72)</f>
        <v>1409232000</v>
      </c>
      <c r="H75" s="121">
        <f>SUM(H9:H16,H19:H25,H28:H31,H34,H37:H41,H44:H54,H57:H60,H63:H67,H71:H72)</f>
        <v>701068000</v>
      </c>
      <c r="I75" s="122">
        <f>SUM(I9:I16,I19:I25,I28:I31,I34,I37:I41,I44:I54,I57:I60,I63:I67,I71:I72)</f>
        <v>335141317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701068000</v>
      </c>
      <c r="Q75" s="122">
        <f>$I75      +$K75      +$M75      +$O75</f>
        <v>335141317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18.982665714646995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9.0745485284987204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qYz8sEJmeMHJ3xBESIuGQ6/KNPJtxfAof2IxRmIL4YallRrF0us2HFXomyVg0abbcnMXvdQA9L/fzqK0S+NE8A==" saltValue="jviUQgMDR/ElYq8JWiCLm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B667-4BC9-41C9-A991-A4E91B8F01AF}">
  <sheetPr>
    <pageSetUpPr fitToPage="1"/>
  </sheetPr>
  <dimension ref="A1:W126"/>
  <sheetViews>
    <sheetView showGridLines="0" workbookViewId="0">
      <selection activeCell="A34" sqref="A34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78200000</v>
      </c>
      <c r="C10" s="108"/>
      <c r="D10" s="108"/>
      <c r="E10" s="108">
        <f>$B10      +$C10      +$D10</f>
        <v>78200000</v>
      </c>
      <c r="F10" s="109">
        <v>78200000</v>
      </c>
      <c r="G10" s="110">
        <v>78200000</v>
      </c>
      <c r="H10" s="109">
        <v>9817000</v>
      </c>
      <c r="I10" s="110">
        <v>-5910831</v>
      </c>
      <c r="J10" s="109"/>
      <c r="K10" s="110"/>
      <c r="L10" s="109"/>
      <c r="M10" s="110"/>
      <c r="N10" s="109"/>
      <c r="O10" s="110"/>
      <c r="P10" s="109">
        <f>$H10      +$J10      +$L10      +$N10</f>
        <v>9817000</v>
      </c>
      <c r="Q10" s="110">
        <f>$I10      +$K10      +$M10      +$O10</f>
        <v>-5910831</v>
      </c>
      <c r="R10" s="54">
        <f>IF(($H10      =0),0,((($H10      -$H10      )/$H10      )*100))</f>
        <v>0</v>
      </c>
      <c r="S10" s="55">
        <f>IF(($I10      =0),0,((($I10      -$I10      )/$I10      )*100))</f>
        <v>0</v>
      </c>
      <c r="T10" s="54">
        <f>IF(($E10      =0),0,(($P10      /$E10      )*100))</f>
        <v>12.553708439897699</v>
      </c>
      <c r="U10" s="56">
        <f>IF(($E10      =0),0,(($Q10      /$E10      )*100))</f>
        <v>-7.558607416879795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9100000</v>
      </c>
      <c r="C11" s="108"/>
      <c r="D11" s="108"/>
      <c r="E11" s="108">
        <f>$B11      +$C11      +$D11</f>
        <v>9100000</v>
      </c>
      <c r="F11" s="109">
        <v>9100000</v>
      </c>
      <c r="G11" s="110">
        <v>5100000</v>
      </c>
      <c r="H11" s="109">
        <v>2382000</v>
      </c>
      <c r="I11" s="110">
        <v>1607398</v>
      </c>
      <c r="J11" s="109"/>
      <c r="K11" s="110"/>
      <c r="L11" s="109"/>
      <c r="M11" s="110"/>
      <c r="N11" s="109"/>
      <c r="O11" s="110"/>
      <c r="P11" s="109">
        <f>$H11      +$J11      +$L11      +$N11</f>
        <v>2382000</v>
      </c>
      <c r="Q11" s="110">
        <f>$I11      +$K11      +$M11      +$O11</f>
        <v>1607398</v>
      </c>
      <c r="R11" s="54">
        <f>IF(($H11      =0),0,((($H11      -$H11      )/$H11      )*100))</f>
        <v>0</v>
      </c>
      <c r="S11" s="55">
        <f>IF(($I11      =0),0,((($I11      -$I11      )/$I11      )*100))</f>
        <v>0</v>
      </c>
      <c r="T11" s="54">
        <f>IF(($E11      =0),0,(($P11      /$E11      )*100))</f>
        <v>26.175824175824175</v>
      </c>
      <c r="U11" s="56">
        <f>IF(($E11      =0),0,(($Q11      /$E11      )*100))</f>
        <v>17.663714285714285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=0),0,((($H12      -$H12      )/$H12      )*100))</f>
        <v>0</v>
      </c>
      <c r="S12" s="55">
        <f>IF(($I12      =0),0,((($I12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=0),0,((($H13      -$H13      )/$H13      )*100))</f>
        <v>0</v>
      </c>
      <c r="S13" s="55">
        <f>IF(($I13      =0),0,((($I13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59455000</v>
      </c>
      <c r="C14" s="108"/>
      <c r="D14" s="108"/>
      <c r="E14" s="108">
        <f>$B14      +$C14      +$D14</f>
        <v>59455000</v>
      </c>
      <c r="F14" s="109">
        <v>59455000</v>
      </c>
      <c r="G14" s="110">
        <v>29000000</v>
      </c>
      <c r="H14" s="109">
        <v>19107000</v>
      </c>
      <c r="I14" s="110">
        <v>12908145</v>
      </c>
      <c r="J14" s="109"/>
      <c r="K14" s="110"/>
      <c r="L14" s="109"/>
      <c r="M14" s="110"/>
      <c r="N14" s="109"/>
      <c r="O14" s="110"/>
      <c r="P14" s="109">
        <f>$H14      +$J14      +$L14      +$N14</f>
        <v>19107000</v>
      </c>
      <c r="Q14" s="110">
        <f>$I14      +$K14      +$M14      +$O14</f>
        <v>12908145</v>
      </c>
      <c r="R14" s="54">
        <f>IF(($H14      =0),0,((($H14      -$H14      )/$H14      )*100))</f>
        <v>0</v>
      </c>
      <c r="S14" s="55">
        <f>IF(($I14      =0),0,((($I14      -$I14      )/$I14      )*100))</f>
        <v>0</v>
      </c>
      <c r="T14" s="54">
        <f>IF(($E14      =0),0,(($P14      /$E14      )*100))</f>
        <v>32.136910268270121</v>
      </c>
      <c r="U14" s="56">
        <f>IF(($E14      =0),0,(($Q14      /$E14      )*100))</f>
        <v>21.710781263140191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>$B15      +$C15      +$D15</f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=0),0,((($H15      -$H15      )/$H15      )*100))</f>
        <v>0</v>
      </c>
      <c r="S15" s="55">
        <f>IF(($I15      =0),0,((($I15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92000000</v>
      </c>
      <c r="C16" s="108"/>
      <c r="D16" s="108"/>
      <c r="E16" s="108">
        <f>$B16      +$C16      +$D16</f>
        <v>92000000</v>
      </c>
      <c r="F16" s="109">
        <v>92000000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=0),0,((($H16      -$H16      )/$H16      )*100))</f>
        <v>0</v>
      </c>
      <c r="S16" s="55">
        <f>IF(($I16      =0),0,((($I16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242755000</v>
      </c>
      <c r="C17" s="111">
        <f>SUM(C9:C16)</f>
        <v>0</v>
      </c>
      <c r="D17" s="111"/>
      <c r="E17" s="111">
        <f>$B17      +$C17      +$D17</f>
        <v>242755000</v>
      </c>
      <c r="F17" s="112">
        <f>SUM(F9:F16)</f>
        <v>242755000</v>
      </c>
      <c r="G17" s="113">
        <f>SUM(G9:G16)</f>
        <v>112300000</v>
      </c>
      <c r="H17" s="112">
        <f>SUM(H9:H16)</f>
        <v>31306000</v>
      </c>
      <c r="I17" s="113">
        <f>SUM(I9:I16)</f>
        <v>8604712</v>
      </c>
      <c r="J17" s="112">
        <f>SUM(J9:J16)</f>
        <v>0</v>
      </c>
      <c r="K17" s="113">
        <f>SUM(K9:K16)</f>
        <v>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31306000</v>
      </c>
      <c r="Q17" s="113">
        <f>$I17      +$K17      +$M17      +$O17</f>
        <v>8604712</v>
      </c>
      <c r="R17" s="58">
        <f>IF(($H17      =0),0,((($H17      -$H17      )/$H17      )*100))</f>
        <v>0</v>
      </c>
      <c r="S17" s="59">
        <f>IF(($I17      =0),0,((($I17      -$I17      )/$I17      )*100))</f>
        <v>0</v>
      </c>
      <c r="T17" s="58">
        <f>IF((SUM($E9:$E14))=0,0,(P17/(SUM($E9:$E14))*100))</f>
        <v>21.332152226499947</v>
      </c>
      <c r="U17" s="60">
        <f>IF((SUM($E9:$E14))=0,0,(Q17/(SUM($E9:$E14))*100))</f>
        <v>5.8633177745221632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>$B19      +$C19      +$D19</f>
        <v>78371000</v>
      </c>
      <c r="F19" s="109">
        <v>78371000</v>
      </c>
      <c r="G19" s="110">
        <v>37496000</v>
      </c>
      <c r="H19" s="109">
        <v>12354000</v>
      </c>
      <c r="I19" s="110">
        <v>12401550</v>
      </c>
      <c r="J19" s="109"/>
      <c r="K19" s="110"/>
      <c r="L19" s="109"/>
      <c r="M19" s="110"/>
      <c r="N19" s="109"/>
      <c r="O19" s="110"/>
      <c r="P19" s="109">
        <f>$H19      +$J19      +$L19      +$N19</f>
        <v>12354000</v>
      </c>
      <c r="Q19" s="110">
        <f>$I19      +$K19      +$M19      +$O19</f>
        <v>12401550</v>
      </c>
      <c r="R19" s="54">
        <f>IF(($H19      =0),0,((($H19      -$H19      )/$H19      )*100))</f>
        <v>0</v>
      </c>
      <c r="S19" s="55">
        <f>IF(($I19      =0),0,((($I19      -$I19      )/$I19      )*100))</f>
        <v>0</v>
      </c>
      <c r="T19" s="54">
        <f>IF(($E19      =0),0,(($P19      /$E19      )*100))</f>
        <v>15.763483941764173</v>
      </c>
      <c r="U19" s="56">
        <f>IF(($E19      =0),0,(($Q19      /$E19      )*100))</f>
        <v>15.82415689476975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=0),0,((($H20      -$H20      )/$H20      )*100))</f>
        <v>0</v>
      </c>
      <c r="S20" s="55">
        <f>IF(($I20      =0),0,((($I20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=0),0,((($H21      -$H21      )/$H21      )*100))</f>
        <v>0</v>
      </c>
      <c r="S21" s="55">
        <f>IF(($I21      =0),0,((($I21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=0),0,((($H22      -$H22      )/$H22      )*100))</f>
        <v>0</v>
      </c>
      <c r="S22" s="55">
        <f>IF(($I22      =0),0,((($I22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=0),0,((($H23      -$H23      )/$H23      )*100))</f>
        <v>0</v>
      </c>
      <c r="S23" s="55">
        <f>IF(($I23      =0),0,((($I23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=0),0,((($H24      -$H24      )/$H24      )*100))</f>
        <v>0</v>
      </c>
      <c r="S24" s="55">
        <f>IF(($I24      =0),0,((($I24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=0),0,((($H25      -$H25      )/$H25      )*100))</f>
        <v>0</v>
      </c>
      <c r="S25" s="55">
        <f>IF(($I25      =0),0,((($I25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>$B26      +$C26      +$D26</f>
        <v>78371000</v>
      </c>
      <c r="F26" s="112">
        <f>SUM(F19:F25)</f>
        <v>78371000</v>
      </c>
      <c r="G26" s="113">
        <f>SUM(G19:G25)</f>
        <v>37496000</v>
      </c>
      <c r="H26" s="112">
        <f>SUM(H19:H25)</f>
        <v>12354000</v>
      </c>
      <c r="I26" s="113">
        <f>SUM(I19:I25)</f>
        <v>12401550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12354000</v>
      </c>
      <c r="Q26" s="113">
        <f>$I26      +$K26      +$M26      +$O26</f>
        <v>12401550</v>
      </c>
      <c r="R26" s="58">
        <f>IF(($H26      =0),0,((($H26      -$H26      )/$H26      )*100))</f>
        <v>0</v>
      </c>
      <c r="S26" s="59">
        <f>IF(($I26      =0),0,((($I26      -$I26      )/$I26      )*100))</f>
        <v>0</v>
      </c>
      <c r="T26" s="58">
        <f>IF(($E26-$E21-$E25)   =0,0,($P26   /($E26-$E21-$E25)   )*100)</f>
        <v>15.763483941764173</v>
      </c>
      <c r="U26" s="60">
        <f>IF(($E26-$E21-$E25)   =0,0,($Q26   /($E26-$E21-$E25)   )*100)</f>
        <v>15.82415689476975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15574000</v>
      </c>
      <c r="C31" s="108"/>
      <c r="D31" s="108"/>
      <c r="E31" s="108">
        <f>$B31      +$C31      +$D31</f>
        <v>15574000</v>
      </c>
      <c r="F31" s="109">
        <v>15574000</v>
      </c>
      <c r="G31" s="110">
        <v>10903000</v>
      </c>
      <c r="H31" s="109">
        <v>2687000</v>
      </c>
      <c r="I31" s="110">
        <v>2051505</v>
      </c>
      <c r="J31" s="109"/>
      <c r="K31" s="110"/>
      <c r="L31" s="109"/>
      <c r="M31" s="110"/>
      <c r="N31" s="109"/>
      <c r="O31" s="110"/>
      <c r="P31" s="109">
        <f>$H31      +$J31      +$L31      +$N31</f>
        <v>2687000</v>
      </c>
      <c r="Q31" s="110">
        <f>$I31      +$K31      +$M31      +$O31</f>
        <v>2051505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17.253114164633363</v>
      </c>
      <c r="U31" s="56">
        <f>IF(($E31      =0),0,(($Q31      /$E31      )*100))</f>
        <v>13.172627456016436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15574000</v>
      </c>
      <c r="C32" s="111">
        <f>SUM(C28:C31)</f>
        <v>0</v>
      </c>
      <c r="D32" s="111"/>
      <c r="E32" s="111">
        <f>$B32      +$C32      +$D32</f>
        <v>15574000</v>
      </c>
      <c r="F32" s="112">
        <f>SUM(F28:F31)</f>
        <v>15574000</v>
      </c>
      <c r="G32" s="113">
        <f>SUM(G28:G31)</f>
        <v>10903000</v>
      </c>
      <c r="H32" s="112">
        <f>SUM(H28:H31)</f>
        <v>2687000</v>
      </c>
      <c r="I32" s="113">
        <f>SUM(I28:I31)</f>
        <v>2051505</v>
      </c>
      <c r="J32" s="112">
        <f>SUM(J28:J31)</f>
        <v>0</v>
      </c>
      <c r="K32" s="113">
        <f>SUM(K28:K31)</f>
        <v>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2687000</v>
      </c>
      <c r="Q32" s="113">
        <f>$I32      +$K32      +$M32      +$O32</f>
        <v>2051505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17.253114164633363</v>
      </c>
      <c r="U32" s="60">
        <f>IF($E32   =0,0,($Q32   /$E32   )*100)</f>
        <v>13.172627456016436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26129000</v>
      </c>
      <c r="C34" s="108"/>
      <c r="D34" s="108"/>
      <c r="E34" s="108">
        <f>$B34      +$C34      +$D34</f>
        <v>26129000</v>
      </c>
      <c r="F34" s="109">
        <v>26129000</v>
      </c>
      <c r="G34" s="110">
        <v>6533000</v>
      </c>
      <c r="H34" s="109">
        <v>5184000</v>
      </c>
      <c r="I34" s="110">
        <v>2050529</v>
      </c>
      <c r="J34" s="109"/>
      <c r="K34" s="110"/>
      <c r="L34" s="109"/>
      <c r="M34" s="110"/>
      <c r="N34" s="109"/>
      <c r="O34" s="110"/>
      <c r="P34" s="109">
        <f>$H34      +$J34      +$L34      +$N34</f>
        <v>5184000</v>
      </c>
      <c r="Q34" s="110">
        <f>$I34      +$K34      +$M34      +$O34</f>
        <v>2050529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19.840024493857399</v>
      </c>
      <c r="U34" s="56">
        <f>IF(($E34      =0),0,(($Q34      /$E34      )*100))</f>
        <v>7.8477132687818125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26129000</v>
      </c>
      <c r="C35" s="111">
        <f>C34</f>
        <v>0</v>
      </c>
      <c r="D35" s="111"/>
      <c r="E35" s="111">
        <f>$B35      +$C35      +$D35</f>
        <v>26129000</v>
      </c>
      <c r="F35" s="112">
        <f>F34</f>
        <v>26129000</v>
      </c>
      <c r="G35" s="113">
        <f>G34</f>
        <v>6533000</v>
      </c>
      <c r="H35" s="112">
        <f>H34</f>
        <v>5184000</v>
      </c>
      <c r="I35" s="113">
        <f>I34</f>
        <v>2050529</v>
      </c>
      <c r="J35" s="112">
        <f>J34</f>
        <v>0</v>
      </c>
      <c r="K35" s="113">
        <f>K34</f>
        <v>0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5184000</v>
      </c>
      <c r="Q35" s="113">
        <f>$I35      +$K35      +$M35      +$O35</f>
        <v>2050529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19.840024493857399</v>
      </c>
      <c r="U35" s="60">
        <f>IF($E35   =0,0,($Q35   /$E35   )*100)</f>
        <v>7.8477132687818125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114878000</v>
      </c>
      <c r="C37" s="108"/>
      <c r="D37" s="108"/>
      <c r="E37" s="108">
        <f>$B37      +$C37      +$D37</f>
        <v>114878000</v>
      </c>
      <c r="F37" s="109">
        <v>114878000</v>
      </c>
      <c r="G37" s="110">
        <v>51697000</v>
      </c>
      <c r="H37" s="109">
        <v>21212000</v>
      </c>
      <c r="I37" s="110">
        <v>5028108</v>
      </c>
      <c r="J37" s="109"/>
      <c r="K37" s="110"/>
      <c r="L37" s="109"/>
      <c r="M37" s="110"/>
      <c r="N37" s="109"/>
      <c r="O37" s="110"/>
      <c r="P37" s="109">
        <f>$H37      +$J37      +$L37      +$N37</f>
        <v>21212000</v>
      </c>
      <c r="Q37" s="110">
        <f>$I37      +$K37      +$M37      +$O37</f>
        <v>5028108</v>
      </c>
      <c r="R37" s="54">
        <f>IF(($H37      =0),0,((($H37      -$H37      )/$H37      )*100))</f>
        <v>0</v>
      </c>
      <c r="S37" s="55">
        <f>IF(($I37      =0),0,((($I37      -$I37      )/$I37      )*100))</f>
        <v>0</v>
      </c>
      <c r="T37" s="54">
        <f>IF(($E37      =0),0,(($P37      /$E37      )*100))</f>
        <v>18.464806142168214</v>
      </c>
      <c r="U37" s="56">
        <f>IF(($E37      =0),0,(($Q37      /$E37      )*100))</f>
        <v>4.3769111579240585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169420000</v>
      </c>
      <c r="C38" s="108"/>
      <c r="D38" s="108"/>
      <c r="E38" s="108">
        <f>$B38      +$C38      +$D38</f>
        <v>169420000</v>
      </c>
      <c r="F38" s="109">
        <v>154038000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=0),0,((($H38      -$H38      )/$H38      )*100))</f>
        <v>0</v>
      </c>
      <c r="S38" s="55">
        <f>IF(($I38      =0),0,((($I38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=0),0,((($H39      -$H39      )/$H39      )*100))</f>
        <v>0</v>
      </c>
      <c r="S39" s="55">
        <f>IF(($I39      =0),0,((($I39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>$B40      +$C40      +$D40</f>
        <v>18000000</v>
      </c>
      <c r="F40" s="109">
        <v>18000000</v>
      </c>
      <c r="G40" s="110">
        <v>7750000</v>
      </c>
      <c r="H40" s="109"/>
      <c r="I40" s="110">
        <v>700428</v>
      </c>
      <c r="J40" s="109"/>
      <c r="K40" s="110"/>
      <c r="L40" s="109"/>
      <c r="M40" s="110"/>
      <c r="N40" s="109"/>
      <c r="O40" s="110"/>
      <c r="P40" s="109">
        <f>$H40      +$J40      +$L40      +$N40</f>
        <v>0</v>
      </c>
      <c r="Q40" s="110">
        <f>$I40      +$K40      +$M40      +$O40</f>
        <v>700428</v>
      </c>
      <c r="R40" s="54">
        <f>IF(($H40      =0),0,((($H40      -$H40      )/$H40      )*100))</f>
        <v>0</v>
      </c>
      <c r="S40" s="55">
        <f>IF(($I40      =0),0,((($I40      -$I40      )/$I40      )*100))</f>
        <v>0</v>
      </c>
      <c r="T40" s="54">
        <f>IF(($E40      =0),0,(($P40      /$E40      )*100))</f>
        <v>0</v>
      </c>
      <c r="U40" s="56">
        <f>IF(($E40      =0),0,(($Q40      /$E40      )*100))</f>
        <v>3.8912666666666667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=0),0,((($H41      -$H41      )/$H41      )*100))</f>
        <v>0</v>
      </c>
      <c r="S41" s="55">
        <f>IF(($I41      =0),0,((($I41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302298000</v>
      </c>
      <c r="C42" s="111">
        <f>SUM(C37:C41)</f>
        <v>0</v>
      </c>
      <c r="D42" s="111"/>
      <c r="E42" s="111">
        <f>$B42      +$C42      +$D42</f>
        <v>302298000</v>
      </c>
      <c r="F42" s="112">
        <f>SUM(F37:F41)</f>
        <v>286916000</v>
      </c>
      <c r="G42" s="113">
        <f>SUM(G37:G41)</f>
        <v>59447000</v>
      </c>
      <c r="H42" s="112">
        <f>SUM(H37:H41)</f>
        <v>21212000</v>
      </c>
      <c r="I42" s="113">
        <f>SUM(I37:I41)</f>
        <v>5728536</v>
      </c>
      <c r="J42" s="112">
        <f>SUM(J37:J41)</f>
        <v>0</v>
      </c>
      <c r="K42" s="113">
        <f>SUM(K37:K41)</f>
        <v>0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21212000</v>
      </c>
      <c r="Q42" s="113">
        <f>$I42      +$K42      +$M42      +$O42</f>
        <v>5728536</v>
      </c>
      <c r="R42" s="58">
        <f>IF(($H42      =0),0,((($H42      -$H42      )/$H42      )*100))</f>
        <v>0</v>
      </c>
      <c r="S42" s="59">
        <f>IF(($I42      =0),0,((($I42      -$I42      )/$I42      )*100))</f>
        <v>0</v>
      </c>
      <c r="T42" s="58">
        <f>IF((+$E37+$E40) =0,0,(P42   /(+$E37+$E40) )*100)</f>
        <v>15.963515405108444</v>
      </c>
      <c r="U42" s="60">
        <f>IF((+$E37+$E40) =0,0,(Q42   /(+$E37+$E40) )*100)</f>
        <v>4.3111244901338068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=0),0,((($H44      -$H44      )/$H44      )*100))</f>
        <v>0</v>
      </c>
      <c r="S44" s="55">
        <f>IF(($I44      =0),0,((($I44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>$B45      +$C45      +$D45</f>
        <v>574000000</v>
      </c>
      <c r="F45" s="109">
        <v>574000000</v>
      </c>
      <c r="G45" s="110">
        <v>287000000</v>
      </c>
      <c r="H45" s="109">
        <v>75265000</v>
      </c>
      <c r="I45" s="110">
        <v>89668537</v>
      </c>
      <c r="J45" s="109"/>
      <c r="K45" s="110"/>
      <c r="L45" s="109"/>
      <c r="M45" s="110"/>
      <c r="N45" s="109"/>
      <c r="O45" s="110"/>
      <c r="P45" s="109">
        <f>$H45      +$J45      +$L45      +$N45</f>
        <v>75265000</v>
      </c>
      <c r="Q45" s="110">
        <f>$I45      +$K45      +$M45      +$O45</f>
        <v>89668537</v>
      </c>
      <c r="R45" s="54">
        <f>IF(($H45      =0),0,((($H45      -$H45      )/$H45      )*100))</f>
        <v>0</v>
      </c>
      <c r="S45" s="55">
        <f>IF(($I45      =0),0,((($I45      -$I45      )/$I45      )*100))</f>
        <v>0</v>
      </c>
      <c r="T45" s="54">
        <f>IF(($E45      =0),0,(($P45      /$E45      )*100))</f>
        <v>13.112369337979093</v>
      </c>
      <c r="U45" s="56">
        <f>IF(($E45      =0),0,(($Q45      /$E45      )*100))</f>
        <v>15.621696341463414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37140000</v>
      </c>
      <c r="C46" s="108"/>
      <c r="D46" s="108"/>
      <c r="E46" s="108">
        <f>$B46      +$C46      +$D46</f>
        <v>37140000</v>
      </c>
      <c r="F46" s="109">
        <v>37140000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=0),0,((($H46      -$H46      )/$H46      )*100))</f>
        <v>0</v>
      </c>
      <c r="S46" s="55">
        <f>IF(($I46      =0),0,((($I46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=0),0,((($H47      -$H47      )/$H47      )*100))</f>
        <v>0</v>
      </c>
      <c r="S47" s="55">
        <f>IF(($I47      =0),0,((($I47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=0),0,((($H48      -$H48      )/$H48      )*100))</f>
        <v>0</v>
      </c>
      <c r="S48" s="55">
        <f>IF(($I48      =0),0,((($I48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=0),0,((($H49      -$H49      )/$H49      )*100))</f>
        <v>0</v>
      </c>
      <c r="S49" s="55">
        <f>IF(($I49      =0),0,((($I49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=0),0,((($H50      -$H50      )/$H50      )*100))</f>
        <v>0</v>
      </c>
      <c r="S50" s="55">
        <f>IF(($I50      =0),0,((($I50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=0),0,((($H51      -$H51      )/$H51      )*100))</f>
        <v>0</v>
      </c>
      <c r="S51" s="55">
        <f>IF(($I51      =0),0,((($I51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=0),0,((($H52      -$H52      )/$H52      )*100))</f>
        <v>0</v>
      </c>
      <c r="S52" s="55">
        <f>IF(($I52      =0),0,((($I52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342574000</v>
      </c>
      <c r="C53" s="108"/>
      <c r="D53" s="108"/>
      <c r="E53" s="108">
        <f>$B53      +$C53      +$D53</f>
        <v>342574000</v>
      </c>
      <c r="F53" s="109">
        <v>342574000</v>
      </c>
      <c r="G53" s="110">
        <v>160288000</v>
      </c>
      <c r="H53" s="109">
        <v>82925000</v>
      </c>
      <c r="I53" s="110">
        <v>-65942919</v>
      </c>
      <c r="J53" s="109"/>
      <c r="K53" s="110"/>
      <c r="L53" s="109"/>
      <c r="M53" s="110"/>
      <c r="N53" s="109"/>
      <c r="O53" s="110"/>
      <c r="P53" s="109">
        <f>$H53      +$J53      +$L53      +$N53</f>
        <v>82925000</v>
      </c>
      <c r="Q53" s="110">
        <f>$I53      +$K53      +$M53      +$O53</f>
        <v>-65942919</v>
      </c>
      <c r="R53" s="54">
        <f>IF(($H53      =0),0,((($H53      -$H53      )/$H53      )*100))</f>
        <v>0</v>
      </c>
      <c r="S53" s="55">
        <f>IF(($I53      =0),0,((($I53      -$I53      )/$I53      )*100))</f>
        <v>0</v>
      </c>
      <c r="T53" s="54">
        <f>IF(($E53      =0),0,(($P53      /$E53      )*100))</f>
        <v>24.206448825655187</v>
      </c>
      <c r="U53" s="56">
        <f>IF(($E53      =0),0,(($Q53      /$E53      )*100))</f>
        <v>-19.249248045677721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>$B54      +$C54      +$D54</f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=0),0,((($H54      -$H54      )/$H54      )*100))</f>
        <v>0</v>
      </c>
      <c r="S54" s="55">
        <f>IF(($I54      =0),0,((($I54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983714000</v>
      </c>
      <c r="C55" s="111">
        <f>SUM(C44:C54)</f>
        <v>0</v>
      </c>
      <c r="D55" s="111"/>
      <c r="E55" s="111">
        <f>$B55      +$C55      +$D55</f>
        <v>983714000</v>
      </c>
      <c r="F55" s="112">
        <f>SUM(F44:F54)</f>
        <v>983714000</v>
      </c>
      <c r="G55" s="113">
        <f>SUM(G44:G54)</f>
        <v>447288000</v>
      </c>
      <c r="H55" s="112">
        <f>SUM(H44:H54)</f>
        <v>158190000</v>
      </c>
      <c r="I55" s="113">
        <f>SUM(I44:I54)</f>
        <v>23725618</v>
      </c>
      <c r="J55" s="112">
        <f>SUM(J44:J54)</f>
        <v>0</v>
      </c>
      <c r="K55" s="113">
        <f>SUM(K44:K54)</f>
        <v>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158190000</v>
      </c>
      <c r="Q55" s="113">
        <f>$I55      +$K55      +$M55      +$O55</f>
        <v>23725618</v>
      </c>
      <c r="R55" s="58">
        <f>IF(($H55      =0),0,((($H55      -$H55      )/$H55      )*100))</f>
        <v>0</v>
      </c>
      <c r="S55" s="59">
        <f>IF(($I55      =0),0,((($I55      -$I55      )/$I55      )*100))</f>
        <v>0</v>
      </c>
      <c r="T55" s="58">
        <f>IF((+$E45+$E47+$E49+$E50+$E53) =0,0,(P55   /(+$E45+$E47+$E49+$E50+$E53) )*100)</f>
        <v>17.258835620473633</v>
      </c>
      <c r="U55" s="60">
        <f>IF((+$E45+$E47+$E49+$E50+$E53) =0,0,(Q55   /(+$E45+$E47+$E49+$E50+$E53) )*100)</f>
        <v>2.5885109112848497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=0),0,((($H63      -$H63      )/$H63      )*100))</f>
        <v>0</v>
      </c>
      <c r="S63" s="55">
        <f>IF(($I63      =0),0,((($I63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=0),0,((($H64      -$H64      )/$H64      )*100))</f>
        <v>0</v>
      </c>
      <c r="S64" s="55">
        <f>IF(($I64      =0),0,((($I64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=0),0,((($H65      -$H65      )/$H65      )*100))</f>
        <v>0</v>
      </c>
      <c r="S65" s="55">
        <f>IF(($I65      =0),0,((($I65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=0),0,((($H66      -$H66      )/$H66      )*100))</f>
        <v>0</v>
      </c>
      <c r="S66" s="55">
        <f>IF(($I66      =0),0,((($I66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=0),0,((($H67      -$H67      )/$H67      )*100))</f>
        <v>0</v>
      </c>
      <c r="S67" s="55">
        <f>IF(($I67      =0),0,((($I67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=0),0,((($H68      -$H68      )/$H68      )*100))</f>
        <v>0</v>
      </c>
      <c r="S68" s="59">
        <f>IF(($I68      =0),0,((($I68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1648841000</v>
      </c>
      <c r="C69" s="120">
        <f>SUM(C9:C16,C19:C25,C28:C31,C34,C37:C41,C44:C54,C57:C60,C63:C67)</f>
        <v>0</v>
      </c>
      <c r="D69" s="120"/>
      <c r="E69" s="120">
        <f>$B69      +$C69      +$D69</f>
        <v>1648841000</v>
      </c>
      <c r="F69" s="121">
        <f>SUM(F9:F16,F19:F25,F28:F31,F34,F37:F41,F44:F54,F57:F60,F63:F67)</f>
        <v>1633459000</v>
      </c>
      <c r="G69" s="122">
        <f>SUM(G9:G16,G19:G25,G28:G31,G34,G37:G41,G44:G54,G57:G60,G63:G67)</f>
        <v>673967000</v>
      </c>
      <c r="H69" s="121">
        <f>SUM(H9:H16,H19:H25,H28:H31,H34,H37:H41,H44:H54,H57:H60,H63:H67)</f>
        <v>230933000</v>
      </c>
      <c r="I69" s="122">
        <f>SUM(I9:I16,I19:I25,I28:I31,I34,I37:I41,I44:I54,I57:I60,I63:I67)</f>
        <v>54562450</v>
      </c>
      <c r="J69" s="121">
        <f>SUM(J9:J16,J19:J25,J28:J31,J34,J37:J41,J44:J54,J57:J60,J63:J67)</f>
        <v>0</v>
      </c>
      <c r="K69" s="122">
        <f>SUM(K9:K16,K19:K25,K28:K31,K34,K37:K41,K44:K54,K57:K60,K63:K67)</f>
        <v>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230933000</v>
      </c>
      <c r="Q69" s="122">
        <f>$I69      +$K69      +$M69      +$O69</f>
        <v>54562450</v>
      </c>
      <c r="R69" s="67">
        <f>IF(($H69      =0),0,((($H69      -$H69      )/$H69      )*100))</f>
        <v>0</v>
      </c>
      <c r="S69" s="68">
        <f>IF(($I69      =0),0,((($I69      -$I69      )/$I69      )*100))</f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17.544354131070797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4.1451977199397394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504630000</v>
      </c>
      <c r="C71" s="108"/>
      <c r="D71" s="108"/>
      <c r="E71" s="108">
        <f>$B71      +$C71      +$D71</f>
        <v>504630000</v>
      </c>
      <c r="F71" s="109">
        <v>504630000</v>
      </c>
      <c r="G71" s="110">
        <v>169373000</v>
      </c>
      <c r="H71" s="109">
        <v>91723000</v>
      </c>
      <c r="I71" s="110">
        <v>-102222562</v>
      </c>
      <c r="J71" s="109"/>
      <c r="K71" s="110"/>
      <c r="L71" s="109"/>
      <c r="M71" s="110"/>
      <c r="N71" s="109"/>
      <c r="O71" s="110"/>
      <c r="P71" s="109">
        <f>$H71      +$J71      +$L71      +$N71</f>
        <v>91723000</v>
      </c>
      <c r="Q71" s="110">
        <f>$I71      +$K71      +$M71      +$O71</f>
        <v>-102222562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18.176287577036639</v>
      </c>
      <c r="U71" s="56">
        <f>IF(($E71      =0),0,(($Q71      /$E71      )*100))</f>
        <v>-20.256933198581141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22103000</v>
      </c>
      <c r="C72" s="108"/>
      <c r="D72" s="108"/>
      <c r="E72" s="108">
        <f>$B72      +$C72      +$D72</f>
        <v>22103000</v>
      </c>
      <c r="F72" s="109">
        <v>22103000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526733000</v>
      </c>
      <c r="C73" s="117">
        <f>SUM(C71:C72)</f>
        <v>0</v>
      </c>
      <c r="D73" s="117"/>
      <c r="E73" s="117">
        <f>$B73      +$C73      +$D73</f>
        <v>526733000</v>
      </c>
      <c r="F73" s="118">
        <f>SUM(F71:F72)</f>
        <v>526733000</v>
      </c>
      <c r="G73" s="119">
        <f>SUM(G71:G72)</f>
        <v>169373000</v>
      </c>
      <c r="H73" s="118">
        <f>SUM(H71:H72)</f>
        <v>91723000</v>
      </c>
      <c r="I73" s="119">
        <f>SUM(I71:I72)</f>
        <v>-102222562</v>
      </c>
      <c r="J73" s="118">
        <f>SUM(J71:J72)</f>
        <v>0</v>
      </c>
      <c r="K73" s="119">
        <f>SUM(K71:K72)</f>
        <v>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91723000</v>
      </c>
      <c r="Q73" s="119">
        <f>$I73      +$K73      +$M73      +$O73</f>
        <v>-102222562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18.176287577036639</v>
      </c>
      <c r="U73" s="65">
        <f>IF($E71   =0,0,($Q71   /$E71 )*100)</f>
        <v>-20.256933198581141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526733000</v>
      </c>
      <c r="C74" s="120">
        <f>SUM(C71:C72)</f>
        <v>0</v>
      </c>
      <c r="D74" s="120"/>
      <c r="E74" s="120">
        <f>$B74      +$C74      +$D74</f>
        <v>526733000</v>
      </c>
      <c r="F74" s="121">
        <f>SUM(F71:F72)</f>
        <v>526733000</v>
      </c>
      <c r="G74" s="122">
        <f>SUM(G71:G72)</f>
        <v>169373000</v>
      </c>
      <c r="H74" s="121">
        <f>SUM(H71:H72)</f>
        <v>91723000</v>
      </c>
      <c r="I74" s="122">
        <f>SUM(I71:I72)</f>
        <v>-102222562</v>
      </c>
      <c r="J74" s="121">
        <f>SUM(J71:J72)</f>
        <v>0</v>
      </c>
      <c r="K74" s="122">
        <f>SUM(K71:K72)</f>
        <v>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91723000</v>
      </c>
      <c r="Q74" s="122">
        <f>$I74      +$K74      +$M74      +$O74</f>
        <v>-102222562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18.176287577036639</v>
      </c>
      <c r="U74" s="71">
        <f>IF($E71   =0,0,($Q71   /$E71 )*100)</f>
        <v>-20.256933198581141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2175574000</v>
      </c>
      <c r="C75" s="120">
        <f>SUM(C9:C16,C19:C25,C28:C31,C34,C37:C41,C44:C54,C57:C60,C63:C67,C71:C72)</f>
        <v>0</v>
      </c>
      <c r="D75" s="120"/>
      <c r="E75" s="120">
        <f>$B75      +$C75      +$D75</f>
        <v>2175574000</v>
      </c>
      <c r="F75" s="121">
        <f>SUM(F9:F16,F19:F25,F28:F31,F34,F37:F41,F44:F54,F57:F60,F63:F67,F71:F72)</f>
        <v>2160192000</v>
      </c>
      <c r="G75" s="122">
        <f>SUM(G9:G16,G19:G25,G28:G31,G34,G37:G41,G44:G54,G57:G60,G63:G67,G71:G72)</f>
        <v>843340000</v>
      </c>
      <c r="H75" s="121">
        <f>SUM(H9:H16,H19:H25,H28:H31,H34,H37:H41,H44:H54,H57:H60,H63:H67,H71:H72)</f>
        <v>322656000</v>
      </c>
      <c r="I75" s="122">
        <f>SUM(I9:I16,I19:I25,I28:I31,I34,I37:I41,I44:I54,I57:I60,I63:I67,I71:I72)</f>
        <v>-47660112</v>
      </c>
      <c r="J75" s="121">
        <f>SUM(J9:J16,J19:J25,J28:J31,J34,J37:J41,J44:J54,J57:J60,J63:J67,J71:J72)</f>
        <v>0</v>
      </c>
      <c r="K75" s="122">
        <f>SUM(K9:K16,K19:K25,K28:K31,K34,K37:K41,K44:K54,K57:K60,K63:K67,K71:K72)</f>
        <v>0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322656000</v>
      </c>
      <c r="Q75" s="122">
        <f>$I75      +$K75      +$M75      +$O75</f>
        <v>-47660112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17.719482171286792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-2.6173773457351843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=0),0,((($H88      -$H88      )/$H88      )*100))</f>
        <v>0</v>
      </c>
      <c r="S88" s="98">
        <f>IF(($I88      =0),0,((($I88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=0),0,((($H89      -$H89      )/$H89      )*100))</f>
        <v>0</v>
      </c>
      <c r="S89" s="98">
        <f>IF(($I89      =0),0,((($I89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=0),0,((($H90      -$H90      )/$H90      )*100))</f>
        <v>0</v>
      </c>
      <c r="S90" s="98">
        <f>IF(($I90      =0),0,((($I90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=0),0,((($H91      -$H91      )/$H91      )*100))</f>
        <v>0</v>
      </c>
      <c r="S91" s="98">
        <f>IF(($I91      =0),0,((($I91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=0),0,((($H92      -$H92      )/$H92      )*100))</f>
        <v>0</v>
      </c>
      <c r="S92" s="98">
        <f>IF(($I92      =0),0,((($I92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=0),0,((($H93      -$H93      )/$H93      )*100))</f>
        <v>0</v>
      </c>
      <c r="S93" s="98">
        <f>IF(($I93      =0),0,((($I93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=0),0,((($H94      -$H94      )/$H94      )*100))</f>
        <v>0</v>
      </c>
      <c r="S94" s="98">
        <f>IF(($I94      =0),0,((($I94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=0),0,((($H95      -$H95      )/$H95      )*100))</f>
        <v>0</v>
      </c>
      <c r="S95" s="98">
        <f>IF(($I95      =0),0,((($I95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=0),0,((($H96      -$H96      )/$H96      )*100))</f>
        <v>0</v>
      </c>
      <c r="S96" s="104">
        <f>IF(($I96      =0),0,((($I96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K189WrpU36oAd4fbH+gqcOsbqOr7ofwxSzjcWR8yIjeLcto5Mm8Bw7cTWy/GbUi9f+7Zjpo5S/OoKMx19rdLdw==" saltValue="Ug+onBAUtk71a8VMTg4JP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444F64-3C58-4376-8387-C3F14F57903C}"/>
</file>

<file path=customXml/itemProps2.xml><?xml version="1.0" encoding="utf-8"?>
<ds:datastoreItem xmlns:ds="http://schemas.openxmlformats.org/officeDocument/2006/customXml" ds:itemID="{3A6B90E7-F395-4CB6-A03A-3521F5A4CE2C}"/>
</file>

<file path=customXml/itemProps3.xml><?xml version="1.0" encoding="utf-8"?>
<ds:datastoreItem xmlns:ds="http://schemas.openxmlformats.org/officeDocument/2006/customXml" ds:itemID="{59B32CF7-D966-468C-9491-A76F75039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2025-11-03T11:29:10Z</dcterms:created>
  <dcterms:modified xsi:type="dcterms:W3CDTF">2025-11-03T11:49:12Z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